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I:\DIRAD\DECOM\SEAC\ARQUIVOS - ANO 2023\DENAC 2023\SEMOC 2023\Controle Interno Processual\0. Atual\"/>
    </mc:Choice>
  </mc:AlternateContent>
  <xr:revisionPtr revIDLastSave="0" documentId="13_ncr:1_{C577F3CF-F298-41FA-8A3A-DEF735A628F5}" xr6:coauthVersionLast="47" xr6:coauthVersionMax="47" xr10:uidLastSave="{00000000-0000-0000-0000-000000000000}"/>
  <bookViews>
    <workbookView xWindow="-28920" yWindow="1125" windowWidth="29040" windowHeight="15840" tabRatio="586" firstSheet="2" activeTab="2" xr2:uid="{00000000-000D-0000-FFFF-FFFF00000000}"/>
  </bookViews>
  <sheets>
    <sheet name="Planilha6" sheetId="13" state="hidden" r:id="rId1"/>
    <sheet name="Planilha8" sheetId="15" state="hidden" r:id="rId2"/>
    <sheet name="Índice" sheetId="7" r:id="rId3"/>
    <sheet name="Pedidos.Processos.Andamento.Mod" sheetId="28" r:id="rId4"/>
    <sheet name="Pedidos.Processos.Andamento.Loc" sheetId="20" r:id="rId5"/>
    <sheet name="Pedidos.Processos.Finaliz.Mod" sheetId="29" r:id="rId6"/>
    <sheet name="Itens.Andamento.Mod" sheetId="30" r:id="rId7"/>
    <sheet name="Itens.Andamento.Loc" sheetId="32" r:id="rId8"/>
    <sheet name="Itens.Finaliz.Mod" sheetId="31" r:id="rId9"/>
    <sheet name="Itens %" sheetId="34" r:id="rId10"/>
    <sheet name="Pedidos % " sheetId="40" r:id="rId11"/>
    <sheet name="Processos %" sheetId="41" r:id="rId12"/>
    <sheet name="Concluídos - $" sheetId="37" r:id="rId13"/>
    <sheet name="Economicidade" sheetId="39" r:id="rId14"/>
  </sheets>
  <definedNames>
    <definedName name="_xlnm._FilterDatabase" localSheetId="2" hidden="1">Índice!$A$2:$M$612</definedName>
  </definedNames>
  <calcPr calcId="191029"/>
  <pivotCaches>
    <pivotCache cacheId="0" r:id="rId15"/>
    <pivotCache cacheId="2" r:id="rId16"/>
    <pivotCache cacheId="49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6" i="7" l="1"/>
  <c r="A606" i="7"/>
  <c r="A612" i="7"/>
  <c r="A610" i="7"/>
  <c r="E608" i="7"/>
  <c r="C608" i="7"/>
  <c r="A608" i="7"/>
  <c r="C606" i="7"/>
  <c r="E604" i="7"/>
  <c r="C604" i="7"/>
  <c r="A604" i="7"/>
  <c r="K537" i="7"/>
  <c r="K600" i="7" l="1"/>
  <c r="K601" i="7"/>
  <c r="K599" i="7"/>
  <c r="K602" i="7"/>
  <c r="H331" i="7" l="1"/>
  <c r="K583" i="7"/>
  <c r="K429" i="7"/>
  <c r="K584" i="7"/>
  <c r="K585" i="7"/>
  <c r="K586" i="7"/>
  <c r="K588" i="7"/>
  <c r="K589" i="7"/>
  <c r="K590" i="7"/>
  <c r="K591" i="7"/>
  <c r="K592" i="7"/>
  <c r="K593" i="7"/>
  <c r="K594" i="7"/>
  <c r="K587" i="7"/>
  <c r="K595" i="7"/>
  <c r="K596" i="7"/>
  <c r="K597" i="7"/>
  <c r="E612" i="7" l="1"/>
  <c r="C612" i="7"/>
  <c r="E610" i="7"/>
  <c r="C610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38" i="7" l="1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H269" i="7" l="1"/>
  <c r="K558" i="7" l="1"/>
  <c r="K557" i="7"/>
  <c r="K559" i="7"/>
  <c r="K556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H357" i="7"/>
  <c r="H370" i="7"/>
  <c r="K553" i="7" l="1"/>
  <c r="K554" i="7"/>
  <c r="K555" i="7"/>
  <c r="K428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552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B604" i="7" l="1"/>
  <c r="B606" i="7" l="1"/>
  <c r="K551" i="7"/>
  <c r="K550" i="7"/>
  <c r="K549" i="7"/>
  <c r="K548" i="7" l="1"/>
  <c r="K535" i="7" l="1"/>
  <c r="K497" i="7"/>
  <c r="K427" i="7" l="1"/>
  <c r="K598" i="7" l="1"/>
  <c r="K398" i="7"/>
  <c r="K501" i="7"/>
  <c r="K534" i="7"/>
  <c r="K533" i="7"/>
  <c r="K532" i="7"/>
  <c r="K547" i="7"/>
  <c r="K546" i="7"/>
  <c r="K544" i="7" l="1"/>
  <c r="K545" i="7"/>
  <c r="K543" i="7"/>
  <c r="K542" i="7"/>
  <c r="K541" i="7" l="1"/>
  <c r="K540" i="7" l="1"/>
  <c r="K511" i="7"/>
  <c r="K512" i="7"/>
  <c r="K513" i="7"/>
  <c r="K508" i="7"/>
  <c r="K509" i="7"/>
  <c r="K431" i="7" l="1"/>
  <c r="K432" i="7"/>
  <c r="I19" i="39" l="1"/>
  <c r="I15" i="39"/>
  <c r="K539" i="7" l="1"/>
  <c r="K448" i="7" l="1"/>
  <c r="K517" i="7" l="1"/>
  <c r="K516" i="7"/>
  <c r="K515" i="7"/>
  <c r="K514" i="7"/>
  <c r="K446" i="7" l="1"/>
  <c r="K445" i="7"/>
  <c r="K444" i="7"/>
  <c r="K443" i="7"/>
  <c r="K442" i="7"/>
  <c r="K441" i="7"/>
  <c r="K440" i="7"/>
  <c r="K439" i="7"/>
  <c r="K438" i="7"/>
  <c r="K437" i="7"/>
  <c r="K436" i="7"/>
  <c r="K435" i="7"/>
  <c r="K434" i="7"/>
  <c r="D3" i="34" l="1"/>
  <c r="B3" i="40"/>
  <c r="K536" i="7"/>
  <c r="K531" i="7"/>
  <c r="K510" i="7"/>
  <c r="K507" i="7"/>
  <c r="K506" i="7" l="1"/>
  <c r="A3" i="34" l="1"/>
  <c r="D4" i="34" s="1"/>
  <c r="D3" i="41"/>
  <c r="E3" i="41"/>
  <c r="D3" i="40"/>
  <c r="E3" i="34"/>
  <c r="E3" i="40"/>
  <c r="A4" i="34" l="1"/>
  <c r="E4" i="34"/>
  <c r="B610" i="7"/>
  <c r="D612" i="7"/>
  <c r="D610" i="7"/>
  <c r="F610" i="7"/>
  <c r="F606" i="7"/>
  <c r="F612" i="7"/>
  <c r="F608" i="7"/>
  <c r="B608" i="7"/>
  <c r="B612" i="7"/>
  <c r="D604" i="7"/>
  <c r="G504" i="7"/>
  <c r="K505" i="7"/>
  <c r="K504" i="7"/>
  <c r="K503" i="7"/>
  <c r="K502" i="7"/>
  <c r="K500" i="7"/>
  <c r="K396" i="7"/>
  <c r="K395" i="7"/>
  <c r="K498" i="7" l="1"/>
  <c r="K499" i="7"/>
  <c r="K449" i="7" l="1"/>
  <c r="K478" i="7"/>
  <c r="K496" i="7"/>
  <c r="D608" i="7" l="1"/>
  <c r="D606" i="7"/>
  <c r="K447" i="7"/>
  <c r="K433" i="7"/>
  <c r="K430" i="7"/>
  <c r="K407" i="7"/>
  <c r="K397" i="7" l="1"/>
  <c r="K392" i="7"/>
  <c r="K393" i="7"/>
  <c r="K399" i="7"/>
  <c r="K394" i="7"/>
  <c r="K406" i="7" l="1"/>
  <c r="K405" i="7"/>
  <c r="K404" i="7"/>
  <c r="K403" i="7"/>
  <c r="K402" i="7"/>
  <c r="K401" i="7"/>
  <c r="K400" i="7"/>
  <c r="C3" i="34" l="1"/>
  <c r="C4" i="34" s="1"/>
  <c r="B3" i="41" l="1"/>
  <c r="C3" i="40"/>
  <c r="A3" i="41"/>
  <c r="A4" i="41" l="1"/>
  <c r="D4" i="41"/>
  <c r="E4" i="41"/>
  <c r="B4" i="41"/>
  <c r="F604" i="7" l="1"/>
  <c r="C3" i="41" l="1"/>
  <c r="C4" i="41" s="1"/>
  <c r="B3" i="34"/>
  <c r="B4" i="34" s="1"/>
  <c r="A3" i="40" l="1"/>
  <c r="B4" i="40" s="1"/>
  <c r="C4" i="40" l="1"/>
  <c r="E4" i="40"/>
  <c r="D4" i="40"/>
  <c r="A4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Setubal Gonçalves</author>
    <author>Alexandre</author>
  </authors>
  <commentList>
    <comment ref="L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4" authorId="0" shapeId="0" xr:uid="{F98A018A-C27A-4710-BF61-7F5AC45D3956}">
      <text>
        <r>
          <rPr>
            <b/>
            <sz val="14"/>
            <color indexed="81"/>
            <rFont val="Segoe UI"/>
            <family val="2"/>
          </rPr>
          <t>Alexandre Setubal Gonçalves:</t>
        </r>
        <r>
          <rPr>
            <sz val="14"/>
            <color indexed="81"/>
            <rFont val="Segoe UI"/>
            <family val="2"/>
          </rPr>
          <t xml:space="preserve">
"Para fins de esclarecimentos, consignamos que, em resposta ao despacho (3312789), informamos que após tratativas na reunião nesta data, com analistas SEAC/Cogead e membros da equipe de Gestão de Contratos da VPPCB, concordamos com o cancelamento deste processo, e informamos que a referida demanda será cadastrada no Planejamento Anual - PAC/2024, a qual deverá ser consolidada no cronograma de compras de TIC - 2024, a fim de não sofrer nova frustração e prejuízos à coordenação requisitante.
Restando o arquivamento deste processo. "</t>
        </r>
      </text>
    </comment>
    <comment ref="L5" authorId="0" shapeId="0" xr:uid="{9EE78279-AD4F-4EC5-95F2-2CF3FC5E7DAD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Sem saldo orçamentário</t>
        </r>
      </text>
    </comment>
    <comment ref="L6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7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8" authorId="0" shapeId="0" xr:uid="{55E4F919-5BCB-45ED-8088-84FCE28D82DB}">
      <text>
        <r>
          <rPr>
            <b/>
            <sz val="16"/>
            <color indexed="81"/>
            <rFont val="Segoe UI"/>
            <family val="2"/>
          </rPr>
          <t>Alexandre Setubal Gonçalves:</t>
        </r>
        <r>
          <rPr>
            <sz val="16"/>
            <color indexed="81"/>
            <rFont val="Segoe UI"/>
            <family val="2"/>
          </rPr>
          <t xml:space="preserve">
Conforme orientado pelo Setor de Compras Especializadas (SECOMP/COGEAD), estamos cancelando essa demanda e prosseguindo com o processo administrativo 25380.002494/2023-65, contratação direta da EBCT, por dispensa de licitação, com base no Art. 75, IX da Lei 14.133/2021.</t>
        </r>
      </text>
    </comment>
    <comment ref="L9" authorId="0" shapeId="0" xr:uid="{EEB045F2-7C80-41C6-9925-C1597CEB0D6E}">
      <text>
        <r>
          <rPr>
            <b/>
            <sz val="14"/>
            <color indexed="81"/>
            <rFont val="Segoe UI"/>
            <family val="2"/>
          </rPr>
          <t>Alexandre Setubal Gonçalves:</t>
        </r>
        <r>
          <rPr>
            <sz val="14"/>
            <color indexed="81"/>
            <rFont val="Segoe UI"/>
            <family val="2"/>
          </rPr>
          <t xml:space="preserve">
Tendo em vista que não concluído processo de contratação pois a empresa não possuía Sicaf, considera-se encerrado o processo eletrônico nº25380.003326/2023-97, sendo vedada qualquer juntada de novos documentos eletrônicos por meio do SEI.</t>
        </r>
      </text>
    </comment>
    <comment ref="L10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11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12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13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14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15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16" authorId="0" shapeId="0" xr:uid="{00000000-0006-0000-0200-00000A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17" authorId="0" shapeId="0" xr:uid="{00000000-0006-0000-0200-00000B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18" authorId="0" shapeId="0" xr:uid="{00000000-0006-0000-0200-00000C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19" authorId="0" shapeId="0" xr:uid="{00000000-0006-0000-0200-00000D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20" authorId="0" shapeId="0" xr:uid="{00000000-0006-0000-0200-00000E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21" authorId="0" shapeId="0" xr:uid="{00000000-0006-0000-0200-00000F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22" authorId="0" shapeId="0" xr:uid="{00000000-0006-0000-0200-000010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23" authorId="0" shapeId="0" xr:uid="{00000000-0006-0000-0200-000011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24" authorId="0" shapeId="0" xr:uid="{00000000-0006-0000-0200-000012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25" authorId="0" shapeId="0" xr:uid="{00000000-0006-0000-0200-000013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26" authorId="0" shapeId="0" xr:uid="{00000000-0006-0000-0200-000014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27" authorId="1" shapeId="0" xr:uid="{00000000-0006-0000-0200-000015000000}">
      <text>
        <r>
          <rPr>
            <b/>
            <sz val="12"/>
            <color indexed="81"/>
            <rFont val="Segoe UI"/>
            <family val="2"/>
          </rPr>
          <t>Alexandre:</t>
        </r>
        <r>
          <rPr>
            <sz val="12"/>
            <color indexed="81"/>
            <rFont val="Segoe UI"/>
            <family val="2"/>
          </rPr>
          <t xml:space="preserve">
Em razão do contingenciamento orçamentário, não seguirão com a contratação.</t>
        </r>
      </text>
    </comment>
    <comment ref="L28" authorId="0" shapeId="0" xr:uid="{00000000-0006-0000-0200-000016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29" authorId="0" shapeId="0" xr:uid="{00000000-0006-0000-0200-000017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30" authorId="0" shapeId="0" xr:uid="{00000000-0006-0000-0200-000018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31" authorId="0" shapeId="0" xr:uid="{00000000-0006-0000-0200-000019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A  CCS/PR, não dará continuidade no processo de licitação referentes aos serviços gráficos dos seguintes produtos: Jornal Linha Direta e Livro institucional, ambos terão formato digital. Já as lonas para os Outdoors do campus da Fiocruz, passarão a ser produzidas e pagas pelas unidades que utilizarem a mídia publicitária.</t>
        </r>
      </text>
    </comment>
    <comment ref="L32" authorId="0" shapeId="0" xr:uid="{DC5D7502-9B0C-46F0-87BE-7BE10371AC32}">
      <text>
        <r>
          <rPr>
            <b/>
            <sz val="14"/>
            <color indexed="81"/>
            <rFont val="Segoe UI"/>
            <family val="2"/>
          </rPr>
          <t>Alexandre Setubal Gonçalves:</t>
        </r>
        <r>
          <rPr>
            <sz val="14"/>
            <color indexed="81"/>
            <rFont val="Segoe UI"/>
            <family val="2"/>
          </rPr>
          <t xml:space="preserve">
Foi identificado erro material no processo em epígrafe. A equipe técnica do Canal Saúde fez uma cotação equivocada de um dos equipamentos cuja compra se pretendia encaminhar por meio do presente processo, ainda no momento dos Estudos Técnicos Preliminares. O valor apresentado pelo fornecedor estava em dólar e foi considerado em real. O erro foi identificado no momento da pesquisa de mercado. Diante disso, ao ajustar os artefatos, verificou-se não haver orçamento disponível no Canal Saúde para realizar a compra pretendida. Por isso, considera-se encerrado o processo eletrônico nº25380.000130/2023-41, sendo vedada qualquer juntada de novos documentos eletrônicos por meio do SEI.</t>
        </r>
      </text>
    </comment>
    <comment ref="L36" authorId="0" shapeId="0" xr:uid="{A1A43807-CFA5-4605-A99A-253CD8CB5A18}">
      <text>
        <r>
          <rPr>
            <b/>
            <sz val="12"/>
            <color indexed="81"/>
            <rFont val="Segoe UI"/>
            <family val="2"/>
          </rPr>
          <t>Alexandre Setubal Gonçalves:</t>
        </r>
        <r>
          <rPr>
            <sz val="12"/>
            <color indexed="81"/>
            <rFont val="Segoe UI"/>
            <family val="2"/>
          </rPr>
          <t xml:space="preserve">
Tendo em vista que o objeto da contratação não será necessário, considera-se encerrado o processo eletrônico nº 25071.000060/2023-14, sendo vedada qualquer juntada de novos documentos eletrônicos por meio do SEI.</t>
        </r>
      </text>
    </comment>
    <comment ref="L37" authorId="0" shapeId="0" xr:uid="{00000000-0006-0000-0200-00001A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38" authorId="0" shapeId="0" xr:uid="{00000000-0006-0000-0200-00001B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39" authorId="0" shapeId="0" xr:uid="{00000000-0006-0000-0200-00001C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40" authorId="0" shapeId="0" xr:uid="{00000000-0006-0000-0200-00001D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41" authorId="0" shapeId="0" xr:uid="{41C92C88-67CB-4F1D-9F7D-416F09810E0A}">
      <text>
        <r>
          <rPr>
            <b/>
            <sz val="16"/>
            <color indexed="81"/>
            <rFont val="Segoe UI"/>
            <family val="2"/>
          </rPr>
          <t>Alexandre Setubal Gonçalves:</t>
        </r>
        <r>
          <rPr>
            <sz val="16"/>
            <color indexed="81"/>
            <rFont val="Segoe UI"/>
            <family val="2"/>
          </rPr>
          <t xml:space="preserve">
Tendo em vista que a demanda deste processo será realizada através do processo 25380.003859/2023-79, considera-se encerrado o processo eletrônico nº 25380.003162/2023-06, sendo vedada qualquer juntada de novos documentos eletrônicos por meio do SEI.</t>
        </r>
      </text>
    </comment>
    <comment ref="L42" authorId="0" shapeId="0" xr:uid="{00000000-0006-0000-0200-00001E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Processo era serviço e foi substituído pelo processo 25380.002371/2023-24 como aquisição</t>
        </r>
      </text>
    </comment>
    <comment ref="L43" authorId="0" shapeId="0" xr:uid="{00000000-0006-0000-0200-00001F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44" authorId="0" shapeId="0" xr:uid="{00000000-0006-0000-0200-000020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45" authorId="0" shapeId="0" xr:uid="{00000000-0006-0000-0200-000021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Este processo foi substituido pelo 25380.003011/2023-40 e virou uma INEX</t>
        </r>
      </text>
    </comment>
    <comment ref="L46" authorId="0" shapeId="0" xr:uid="{00000000-0006-0000-0200-000022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desistiu do processo</t>
        </r>
      </text>
    </comment>
    <comment ref="L47" authorId="0" shapeId="0" xr:uid="{00000000-0006-0000-0200-000024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48" authorId="0" shapeId="0" xr:uid="{00000000-0006-0000-0200-000025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O processo concluído no SECOMP. Foi dividido em 2 outros processos: 25380.002227/2023-98 (itens com amostra) e 25380.002442/2023-99 (itens sem amostra)</t>
        </r>
      </text>
    </comment>
    <comment ref="L49" authorId="0" shapeId="0" xr:uid="{00000000-0006-0000-0200-000026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50" authorId="0" shapeId="0" xr:uid="{00000000-0006-0000-0200-000027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07/08 - Devolvido ao EPP/PR após ausência de andamentos desde 17/04.</t>
        </r>
      </text>
    </comment>
    <comment ref="L51" authorId="0" shapeId="0" xr:uid="{00000000-0006-0000-0200-000028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52" authorId="1" shapeId="0" xr:uid="{00000000-0006-0000-0200-000029000000}">
      <text>
        <r>
          <rPr>
            <b/>
            <sz val="9"/>
            <color indexed="81"/>
            <rFont val="Segoe UI"/>
            <family val="2"/>
          </rPr>
          <t>Alexandre:</t>
        </r>
        <r>
          <rPr>
            <sz val="9"/>
            <color indexed="81"/>
            <rFont val="Segoe UI"/>
            <family val="2"/>
          </rPr>
          <t xml:space="preserve">
Processo arquivado pela Unidade.</t>
        </r>
      </text>
    </comment>
    <comment ref="L53" authorId="0" shapeId="0" xr:uid="{00000000-0006-0000-0200-00002A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Requisitante não retornou o contato do Alisson.
</t>
        </r>
      </text>
    </comment>
    <comment ref="L54" authorId="0" shapeId="0" xr:uid="{00000000-0006-0000-0200-00002B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DEVIDO A DIVERGÊNCIA DE LEGISLAÇÃO,FOI ABERTO OUTRO PROCESSO 25380.001598/2023-52. ESTE SERÁ ARQUIVADO.</t>
        </r>
      </text>
    </comment>
    <comment ref="L55" authorId="0" shapeId="0" xr:uid="{00000000-0006-0000-0200-00002D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Será feito pela EPSJV</t>
        </r>
      </text>
    </comment>
    <comment ref="L56" authorId="1" shapeId="0" xr:uid="{00000000-0006-0000-0200-00002E000000}">
      <text>
        <r>
          <rPr>
            <b/>
            <sz val="12"/>
            <color indexed="81"/>
            <rFont val="Segoe UI"/>
            <family val="2"/>
          </rPr>
          <t>Alexandre:</t>
        </r>
        <r>
          <rPr>
            <sz val="12"/>
            <color indexed="81"/>
            <rFont val="Segoe UI"/>
            <family val="2"/>
          </rPr>
          <t xml:space="preserve">
Processo encerrado por falta de qorum</t>
        </r>
      </text>
    </comment>
    <comment ref="L57" authorId="1" shapeId="0" xr:uid="{00000000-0006-0000-0200-00002F000000}">
      <text>
        <r>
          <rPr>
            <b/>
            <sz val="12"/>
            <color indexed="81"/>
            <rFont val="Segoe UI"/>
            <family val="2"/>
          </rPr>
          <t>Alexandre:</t>
        </r>
        <r>
          <rPr>
            <sz val="12"/>
            <color indexed="81"/>
            <rFont val="Segoe UI"/>
            <family val="2"/>
          </rPr>
          <t xml:space="preserve">
Processo encerrado por falta de qorum</t>
        </r>
      </text>
    </comment>
    <comment ref="L58" authorId="0" shapeId="0" xr:uid="{00000000-0006-0000-0200-000030000000}">
      <text>
        <r>
          <rPr>
            <b/>
            <sz val="9"/>
            <color indexed="81"/>
            <rFont val="Segoe UI"/>
            <family val="2"/>
          </rPr>
          <t>Alexandre Setubal Gonçalves:</t>
        </r>
        <r>
          <rPr>
            <sz val="9"/>
            <color indexed="81"/>
            <rFont val="Segoe UI"/>
            <family val="2"/>
          </rPr>
          <t xml:space="preserve">
SUBSTITUIDO PELOS PROCESSO 1605/23-16 E 1630/23-08</t>
        </r>
      </text>
    </comment>
    <comment ref="L59" authorId="0" shapeId="0" xr:uid="{E89C0191-1276-4C8A-8B72-E722EB7A244A}">
      <text>
        <r>
          <rPr>
            <b/>
            <sz val="14"/>
            <color indexed="81"/>
            <rFont val="Segoe UI"/>
            <family val="2"/>
          </rPr>
          <t>Alexandre Setubal Gonçalves:</t>
        </r>
        <r>
          <rPr>
            <sz val="14"/>
            <color indexed="81"/>
            <rFont val="Segoe UI"/>
            <family val="2"/>
          </rPr>
          <t xml:space="preserve">
"a demanda foi cancelada pelo requisitante, referente a DFD/PAC 407/22, considera-se encerrado o processo eletrônico nº25380.001430/2023-47, sendo vedada qualquer juntada de novos documentos eletrônicos por meio do SEI.</t>
        </r>
      </text>
    </comment>
    <comment ref="L60" authorId="0" shapeId="0" xr:uid="{38B10FC8-39A0-4D93-B6CA-BBDBF4F14A92}">
      <text>
        <r>
          <rPr>
            <b/>
            <sz val="14"/>
            <color indexed="81"/>
            <rFont val="Segoe UI"/>
            <family val="2"/>
          </rPr>
          <t>Alexandre Setubal Gonçalves:</t>
        </r>
        <r>
          <rPr>
            <sz val="14"/>
            <color indexed="81"/>
            <rFont val="Segoe UI"/>
            <family val="2"/>
          </rPr>
          <t xml:space="preserve">
Processo arquivado tendo em vista que não pode seguir como inexigibilidade.</t>
        </r>
      </text>
    </comment>
    <comment ref="L61" authorId="0" shapeId="0" xr:uid="{A979B9E4-9B14-47B7-B39D-E18963546595}">
      <text>
        <r>
          <rPr>
            <b/>
            <sz val="16"/>
            <color indexed="81"/>
            <rFont val="Segoe UI"/>
            <family val="2"/>
          </rPr>
          <t>Alexandre Setubal Gonçalves:</t>
        </r>
        <r>
          <rPr>
            <sz val="16"/>
            <color indexed="81"/>
            <rFont val="Segoe UI"/>
            <family val="2"/>
          </rPr>
          <t xml:space="preserve">
Tendo em vista que a suspensão da tramitação do processo, considera-se encerrado o processo eletrônico nº 25380.003702/2023-43, sendo vedada qualquer juntada de novos documentos eletrônicos por meio do SEI.</t>
        </r>
      </text>
    </comment>
  </commentList>
</comments>
</file>

<file path=xl/sharedStrings.xml><?xml version="1.0" encoding="utf-8"?>
<sst xmlns="http://schemas.openxmlformats.org/spreadsheetml/2006/main" count="5351" uniqueCount="1469">
  <si>
    <t>Comprador</t>
  </si>
  <si>
    <t>Pedido nº</t>
  </si>
  <si>
    <t>Processo nº</t>
  </si>
  <si>
    <t>Objeto</t>
  </si>
  <si>
    <t>Requisitante</t>
  </si>
  <si>
    <t>Quantidade de itens</t>
  </si>
  <si>
    <t>Valor total estimado</t>
  </si>
  <si>
    <t>Possível procedimento de compras</t>
  </si>
  <si>
    <t>Desde quando está lá?</t>
  </si>
  <si>
    <t>Status atual do processo</t>
  </si>
  <si>
    <t>Onde o processo se encontra?</t>
  </si>
  <si>
    <t>860001/21</t>
  </si>
  <si>
    <t>25380.000125/2021-76</t>
  </si>
  <si>
    <t>Reagentes</t>
  </si>
  <si>
    <t>FIOCRUZ MS</t>
  </si>
  <si>
    <t>SECOMP</t>
  </si>
  <si>
    <t>Pregão divulgado</t>
  </si>
  <si>
    <t>Pregão SISPP</t>
  </si>
  <si>
    <t>750006/21</t>
  </si>
  <si>
    <t>25030.000106/2021-10</t>
  </si>
  <si>
    <t>Material químico</t>
  </si>
  <si>
    <t>IOC/LPT</t>
  </si>
  <si>
    <t>Adequação da instrução e assinatura da Nota técnica</t>
  </si>
  <si>
    <t>750007/21</t>
  </si>
  <si>
    <t>750009/21</t>
  </si>
  <si>
    <t>180005/21</t>
  </si>
  <si>
    <t>25380.002172/2021-54</t>
  </si>
  <si>
    <t>Equipamentos de laboratório</t>
  </si>
  <si>
    <t>CVSLR</t>
  </si>
  <si>
    <t>SENAM</t>
  </si>
  <si>
    <t>Pesquisa de mercado</t>
  </si>
  <si>
    <t>Pregão SRP</t>
  </si>
  <si>
    <t>180004/21</t>
  </si>
  <si>
    <t>25380.001204/2021-02</t>
  </si>
  <si>
    <t>Conclusão da Nota técnica</t>
  </si>
  <si>
    <t>780014/21</t>
  </si>
  <si>
    <t>25380.001638/2021-02</t>
  </si>
  <si>
    <t xml:space="preserve">Insumos de laboratório </t>
  </si>
  <si>
    <t>VPPIS</t>
  </si>
  <si>
    <t>Atendendo PF</t>
  </si>
  <si>
    <t>Dispensa MP 1047/2021</t>
  </si>
  <si>
    <t>780015/21</t>
  </si>
  <si>
    <t xml:space="preserve">Garantia </t>
  </si>
  <si>
    <t>780016/21</t>
  </si>
  <si>
    <t>Equipamento de laboratório</t>
  </si>
  <si>
    <t>780025/21</t>
  </si>
  <si>
    <t>25380.002099/2021-11</t>
  </si>
  <si>
    <t xml:space="preserve">Mobília de laboratório </t>
  </si>
  <si>
    <t>Emissão de RCO</t>
  </si>
  <si>
    <t>780018/21</t>
  </si>
  <si>
    <t>25380.001760/2021-71</t>
  </si>
  <si>
    <t xml:space="preserve">Equipamento de laboratório </t>
  </si>
  <si>
    <t>Justificativa de preço</t>
  </si>
  <si>
    <t>780017/21</t>
  </si>
  <si>
    <t>Insumos de laboratório</t>
  </si>
  <si>
    <t>800016/21</t>
  </si>
  <si>
    <t>25030.000277/2021-49</t>
  </si>
  <si>
    <t>Servidor  de alta performance</t>
  </si>
  <si>
    <t>COGETIC</t>
  </si>
  <si>
    <t>Autorização COGEPLAN</t>
  </si>
  <si>
    <t>Luciana Nery</t>
  </si>
  <si>
    <t>25380.001772/2021-03</t>
  </si>
  <si>
    <t>FIOCRUZ PIAUÍ</t>
  </si>
  <si>
    <t>SEAC</t>
  </si>
  <si>
    <t>CE</t>
  </si>
  <si>
    <t>25380.001768/2021-37</t>
  </si>
  <si>
    <t>Mesas e gaveteiros</t>
  </si>
  <si>
    <t>PR/VPEIC</t>
  </si>
  <si>
    <t>Helton/José Luiz</t>
  </si>
  <si>
    <t>25030.000125/2021-35</t>
  </si>
  <si>
    <t>Kit de ensaio de detecção de citosonas humanas</t>
  </si>
  <si>
    <t xml:space="preserve">Atendendo a apontamentos </t>
  </si>
  <si>
    <t>25030.000127/2021-36</t>
  </si>
  <si>
    <t xml:space="preserve">Kit de ensaio de detecção de marcadores </t>
  </si>
  <si>
    <t>Carteiras escolares</t>
  </si>
  <si>
    <t>Inexigibilidade</t>
  </si>
  <si>
    <t>250064/21</t>
  </si>
  <si>
    <t>25380.001893/2021-47</t>
  </si>
  <si>
    <t>REGAGENTE COVID</t>
  </si>
  <si>
    <t>SEOPEC</t>
  </si>
  <si>
    <t xml:space="preserve">26/07 -   1 DIA </t>
  </si>
  <si>
    <t>Divulgando dispensa</t>
  </si>
  <si>
    <t>860013/21</t>
  </si>
  <si>
    <t>25380.001097/2021-12</t>
  </si>
  <si>
    <t>FAPEC</t>
  </si>
  <si>
    <t>MS</t>
  </si>
  <si>
    <t>23/07 - 4 DIAS</t>
  </si>
  <si>
    <t>Requisitante respondendo a PF</t>
  </si>
  <si>
    <t>Dispensa - Art. 24, XIII, da Lei 8666/93</t>
  </si>
  <si>
    <t>25380.000871/2021-60</t>
  </si>
  <si>
    <t>AGUA MINERAL</t>
  </si>
  <si>
    <t>SEAM</t>
  </si>
  <si>
    <t xml:space="preserve">26/07 - 1 DIA </t>
  </si>
  <si>
    <t>PREGÃO SRP</t>
  </si>
  <si>
    <t>400061/21</t>
  </si>
  <si>
    <t>25380.001879/2021-43</t>
  </si>
  <si>
    <t>LIBRAS</t>
  </si>
  <si>
    <t>COGEPE</t>
  </si>
  <si>
    <t xml:space="preserve">27/07/2021 -  HOJE </t>
  </si>
  <si>
    <t>Emitindo RCO</t>
  </si>
  <si>
    <t>Daniele</t>
  </si>
  <si>
    <t>900002/21</t>
  </si>
  <si>
    <t>Análise das propostas/requisitante</t>
  </si>
  <si>
    <t>Aparecida (Tida)</t>
  </si>
  <si>
    <t>25380.000502/2021-77</t>
  </si>
  <si>
    <t>Aquisição de Alimentos</t>
  </si>
  <si>
    <t>COGEPE / SEAD       COGEPE / CRECHE</t>
  </si>
  <si>
    <t>Respondendo Procuradoria</t>
  </si>
  <si>
    <t>23580.001383/2021-70</t>
  </si>
  <si>
    <t>Mascáras de tecido</t>
  </si>
  <si>
    <t>COGEPE / SEAD</t>
  </si>
  <si>
    <t>Aguardando resposta de Adesão</t>
  </si>
  <si>
    <t>Adesão a ATA de SRP</t>
  </si>
  <si>
    <t>25380.001687/2021-37</t>
  </si>
  <si>
    <t>Balanças, Centrifugas e outros</t>
  </si>
  <si>
    <t>PR/VPPCB</t>
  </si>
  <si>
    <t>SEANAM / REQUISITANTE</t>
  </si>
  <si>
    <t>Analisando preços</t>
  </si>
  <si>
    <t>25380.001520/2021-76</t>
  </si>
  <si>
    <t>Fotodocumentador, Real-timer e outros</t>
  </si>
  <si>
    <t>SEANAM</t>
  </si>
  <si>
    <t>Realizando correção na RCO a pedida da PF</t>
  </si>
  <si>
    <t>25030.000515/2021-16</t>
  </si>
  <si>
    <t>Centrífuga refrigerada, conjunto de caçapas e adaptadores de tubos</t>
  </si>
  <si>
    <t>IOC/LPT               MERCOSUL COGEAD/AGEPLAN</t>
  </si>
  <si>
    <t>Em pesquisa de preço</t>
  </si>
  <si>
    <t>25380.001805/2021-15</t>
  </si>
  <si>
    <t>Insumos Life/Thermo</t>
  </si>
  <si>
    <t>25380.002090/2021-18</t>
  </si>
  <si>
    <t>QUBIT 4; QUBIT TUBOS DE REAÇÃO; e QUANT IT KIT DE ENSAIO DE DSDNDNA HS</t>
  </si>
  <si>
    <t>PR/VPPIS</t>
  </si>
  <si>
    <t>Realizando pendências</t>
  </si>
  <si>
    <t>25380.002117/2021-64</t>
  </si>
  <si>
    <t>Termociclador</t>
  </si>
  <si>
    <t>Assinando RCO</t>
  </si>
  <si>
    <t>25380.002122/2021-77</t>
  </si>
  <si>
    <t>Sistema automatizado para análise eletroforética de biomoléculas</t>
  </si>
  <si>
    <t>Não se aplica</t>
  </si>
  <si>
    <t>-</t>
  </si>
  <si>
    <t>390013/21</t>
  </si>
  <si>
    <t>25380.001368/2021-21</t>
  </si>
  <si>
    <t>Serviço EBC</t>
  </si>
  <si>
    <t>COGEAD</t>
  </si>
  <si>
    <t>Respondendo à PF/Aguardando documentações da pretensa contratada</t>
  </si>
  <si>
    <t>400049/21</t>
  </si>
  <si>
    <t>25380.001189/2021-94</t>
  </si>
  <si>
    <t>Serviço Terceirização ADM</t>
  </si>
  <si>
    <t>Analisando resposta à PF do Requisitante e elaborando resposta da área de compras</t>
  </si>
  <si>
    <t xml:space="preserve">250026/21 </t>
  </si>
  <si>
    <t>25380.000750/2021-18</t>
  </si>
  <si>
    <t>Serviço Terceirização Copeiragem</t>
  </si>
  <si>
    <t>PRESIDENCIA</t>
  </si>
  <si>
    <t>REQUISITANTE</t>
  </si>
  <si>
    <t>Alteração do TR</t>
  </si>
  <si>
    <t>750005/21</t>
  </si>
  <si>
    <t>25030.000189/2021-47</t>
  </si>
  <si>
    <t>Aquisição Linhagem Celular</t>
  </si>
  <si>
    <t>IOC</t>
  </si>
  <si>
    <t>Providenciando documentação da pretensa contratada</t>
  </si>
  <si>
    <t>800007/21</t>
  </si>
  <si>
    <t>25380.003315/2020-64</t>
  </si>
  <si>
    <t>Licença Uso Software</t>
  </si>
  <si>
    <t xml:space="preserve">750001/21 </t>
  </si>
  <si>
    <t>25030.000074/2021-52</t>
  </si>
  <si>
    <t>Aquisição Termocirculador</t>
  </si>
  <si>
    <t>Paula</t>
  </si>
  <si>
    <t>Total</t>
  </si>
  <si>
    <t xml:space="preserve">390007/21 </t>
  </si>
  <si>
    <t>390008/21</t>
  </si>
  <si>
    <t>25380.000717/2021-98</t>
  </si>
  <si>
    <t>Execução das atividades de apoio logístico, administrativo e gestão financeira, conf PB.</t>
  </si>
  <si>
    <t>VICE-PRESID. DE PESQ. E COL. BIOLOGICAS</t>
  </si>
  <si>
    <t>760005/21</t>
  </si>
  <si>
    <t>750002/21</t>
  </si>
  <si>
    <t>750003/21</t>
  </si>
  <si>
    <t>940015/21</t>
  </si>
  <si>
    <t>940008/21</t>
  </si>
  <si>
    <t>940009/21</t>
  </si>
  <si>
    <t>940010/21</t>
  </si>
  <si>
    <t>750012/21</t>
  </si>
  <si>
    <t>750013/21</t>
  </si>
  <si>
    <t>940011/21</t>
  </si>
  <si>
    <t>940013/21</t>
  </si>
  <si>
    <t>940014/21</t>
  </si>
  <si>
    <t>780024/21</t>
  </si>
  <si>
    <t>780026/21</t>
  </si>
  <si>
    <t>780027/21</t>
  </si>
  <si>
    <t>780028/21</t>
  </si>
  <si>
    <t>780029/21</t>
  </si>
  <si>
    <t>Contagem de Pedido nº</t>
  </si>
  <si>
    <t>Total Geral</t>
  </si>
  <si>
    <t>Rótulos de Linha</t>
  </si>
  <si>
    <t>Contagem de Processo nº</t>
  </si>
  <si>
    <t>250002/21, 250003/21, 250004/21, 250005/21, 250006/21, 250007/21, 250008/21, 250009/21, 250010/21, 400004/21, 400005/21, 400006/21, 400007/21, 400008/21 e 400009/21 (250054/21 e 250055/21) (15 PEDIDOS)</t>
  </si>
  <si>
    <t>400058 / 400071/21</t>
  </si>
  <si>
    <t>Em dias úteis</t>
  </si>
  <si>
    <t>VPPCB</t>
  </si>
  <si>
    <t>Total de pedidos em andamento</t>
  </si>
  <si>
    <t>Total de itens em andamento</t>
  </si>
  <si>
    <t>Total de processos em andamento</t>
  </si>
  <si>
    <t xml:space="preserve">Total de itens </t>
  </si>
  <si>
    <t xml:space="preserve">Total de processos </t>
  </si>
  <si>
    <t>(Vários itens)</t>
  </si>
  <si>
    <r>
      <t xml:space="preserve">Quantidade TOTAL de </t>
    </r>
    <r>
      <rPr>
        <b/>
        <u/>
        <sz val="11"/>
        <color theme="1"/>
        <rFont val="Calibri"/>
        <family val="2"/>
        <scheme val="minor"/>
      </rPr>
      <t>pedidos em andamento</t>
    </r>
    <r>
      <rPr>
        <b/>
        <sz val="11"/>
        <color rgb="FFFF0000"/>
        <rFont val="Calibri"/>
        <family val="2"/>
        <scheme val="minor"/>
      </rPr>
      <t xml:space="preserve"> por localização (quantos estão aonde)</t>
    </r>
  </si>
  <si>
    <r>
      <t xml:space="preserve">Quantidade TOTAL de </t>
    </r>
    <r>
      <rPr>
        <b/>
        <u/>
        <sz val="12"/>
        <color theme="1"/>
        <rFont val="Calibri"/>
        <family val="2"/>
        <scheme val="minor"/>
      </rPr>
      <t>processos em andamento</t>
    </r>
    <r>
      <rPr>
        <b/>
        <sz val="12"/>
        <color rgb="FFFF0000"/>
        <rFont val="Calibri"/>
        <family val="2"/>
        <scheme val="minor"/>
      </rPr>
      <t xml:space="preserve"> por localização (quantos estão aonde)</t>
    </r>
  </si>
  <si>
    <r>
      <t xml:space="preserve">Quantidade TOTAL de </t>
    </r>
    <r>
      <rPr>
        <b/>
        <u/>
        <sz val="12"/>
        <color theme="2" tint="-0.89999084444715716"/>
        <rFont val="Calibri"/>
        <family val="2"/>
        <scheme val="minor"/>
      </rPr>
      <t xml:space="preserve">processos em andamento </t>
    </r>
    <r>
      <rPr>
        <b/>
        <sz val="12"/>
        <color rgb="FFFF0000"/>
        <rFont val="Calibri"/>
        <family val="2"/>
        <scheme val="minor"/>
      </rPr>
      <t>por modalidade de compra</t>
    </r>
  </si>
  <si>
    <t>Data da atualização</t>
  </si>
  <si>
    <t>SEAM/COGEAD</t>
  </si>
  <si>
    <t>Prestação de serviço de concessão onerosa de uso a empresa especializada no preparo e fornecimento de serviço de restaurante para a exploração comercial de espaço destinado a instalação de Bistro, conforme TR.(CASA DE CHÁ)</t>
  </si>
  <si>
    <t>25380.002227/2021-26</t>
  </si>
  <si>
    <t>PR/VPGDI</t>
  </si>
  <si>
    <t>25380.001885/2021-09</t>
  </si>
  <si>
    <t>Aquisição de mobiliário</t>
  </si>
  <si>
    <t>FIOCRUZ / CEARÁ</t>
  </si>
  <si>
    <t>870036/21</t>
  </si>
  <si>
    <t>25380.000492/2022-51</t>
  </si>
  <si>
    <t>25380.000537/2022-97</t>
  </si>
  <si>
    <t>Serviço de seguro para equipamentos do Canal Saúde</t>
  </si>
  <si>
    <t>GESTEC</t>
  </si>
  <si>
    <t>25380.000643/2022-71</t>
  </si>
  <si>
    <t xml:space="preserve">Material Permanente </t>
  </si>
  <si>
    <t>25380.000950/2022-51</t>
  </si>
  <si>
    <t>EPI</t>
  </si>
  <si>
    <t>Diversos</t>
  </si>
  <si>
    <t>INEXIGIBILIDADE</t>
  </si>
  <si>
    <t>25380.001079/2022-11</t>
  </si>
  <si>
    <t>Livros e Materiais de Expediente Não Adquiridos no AVN</t>
  </si>
  <si>
    <t>Valor estimado</t>
  </si>
  <si>
    <t>Valor Contratado</t>
  </si>
  <si>
    <t>Total de pedidos</t>
  </si>
  <si>
    <t>PREGÃO SISPP</t>
  </si>
  <si>
    <t>DISPENSA DE LICITAÇÃO</t>
  </si>
  <si>
    <t>EM ANÁLISE</t>
  </si>
  <si>
    <t>DEGEAC (EXECUÇÃO)</t>
  </si>
  <si>
    <t>DEPEC (PLANEJAMENTO)</t>
  </si>
  <si>
    <t>Soma de Quantidade de itens</t>
  </si>
  <si>
    <r>
      <t>Quantidade TOTAL de</t>
    </r>
    <r>
      <rPr>
        <b/>
        <u/>
        <sz val="12"/>
        <color theme="1"/>
        <rFont val="Calibri"/>
        <family val="2"/>
        <scheme val="minor"/>
      </rPr>
      <t xml:space="preserve"> itens em andamento</t>
    </r>
    <r>
      <rPr>
        <b/>
        <sz val="12"/>
        <color rgb="FFFF0000"/>
        <rFont val="Calibri"/>
        <family val="2"/>
        <scheme val="minor"/>
      </rPr>
      <t xml:space="preserve"> por modalidade de compra</t>
    </r>
  </si>
  <si>
    <r>
      <t>Quantidade TOTAL de</t>
    </r>
    <r>
      <rPr>
        <b/>
        <u/>
        <sz val="12"/>
        <color theme="1"/>
        <rFont val="Calibri"/>
        <family val="2"/>
        <scheme val="minor"/>
      </rPr>
      <t xml:space="preserve"> itens em andamento</t>
    </r>
    <r>
      <rPr>
        <b/>
        <sz val="12"/>
        <color rgb="FFFF0000"/>
        <rFont val="Calibri"/>
        <family val="2"/>
        <scheme val="minor"/>
      </rPr>
      <t xml:space="preserve"> por localização</t>
    </r>
  </si>
  <si>
    <t>25380.001770/2022-97</t>
  </si>
  <si>
    <t>Aquisição de Gás e outros materiais engarrafados</t>
  </si>
  <si>
    <t>SAM/COGEAD</t>
  </si>
  <si>
    <t>25380.001868/2022-44</t>
  </si>
  <si>
    <t xml:space="preserve">Aquisição de materiais hospitalares e aparelhos de medição </t>
  </si>
  <si>
    <t>25380.001886/2022-26</t>
  </si>
  <si>
    <t>25380.001890/2022-94</t>
  </si>
  <si>
    <t>25380.001911/2022-71</t>
  </si>
  <si>
    <t>25380.001934/2022-86</t>
  </si>
  <si>
    <t xml:space="preserve">Aquisição de material laboratorial (reagentes e detergentes) </t>
  </si>
  <si>
    <t xml:space="preserve">Aquisição de materiais químicos </t>
  </si>
  <si>
    <t xml:space="preserve">Aquisição de material laboratorial </t>
  </si>
  <si>
    <t>Soma de Valor Contratado</t>
  </si>
  <si>
    <t>Soma de Valor estimado</t>
  </si>
  <si>
    <t>Quantidade de processos</t>
  </si>
  <si>
    <t>Quantidade de itens cancelados e desertos</t>
  </si>
  <si>
    <t>Total de itens adquiridos</t>
  </si>
  <si>
    <t>Valor Total Estimado</t>
  </si>
  <si>
    <t>Valor dos itens cancelados e desertos</t>
  </si>
  <si>
    <t>Valor Total Contratado</t>
  </si>
  <si>
    <t>% Economizado</t>
  </si>
  <si>
    <t>Unidade</t>
  </si>
  <si>
    <t>Valor Total Economizado</t>
  </si>
  <si>
    <t>Total de processos</t>
  </si>
  <si>
    <t>Contagem de Pedido nº2</t>
  </si>
  <si>
    <t>Contagem de Processo nº2</t>
  </si>
  <si>
    <r>
      <t>Quantidade TOTAL de</t>
    </r>
    <r>
      <rPr>
        <b/>
        <u/>
        <sz val="12"/>
        <color theme="1"/>
        <rFont val="Calibri"/>
        <family val="2"/>
        <scheme val="minor"/>
      </rPr>
      <t xml:space="preserve"> pedidos em andamento</t>
    </r>
    <r>
      <rPr>
        <b/>
        <sz val="12"/>
        <color rgb="FFFF0000"/>
        <rFont val="Calibri"/>
        <family val="2"/>
        <scheme val="minor"/>
      </rPr>
      <t xml:space="preserve"> por modalidade de compra</t>
    </r>
  </si>
  <si>
    <t>Soma de Quantidade de itens2</t>
  </si>
  <si>
    <t>Prestação do serviço de impressão e acabamento em sistema digital ou sob demanda, inclusos os papéis de capa e miolo, de livros a serem publicados pela Editora Fiocruz</t>
  </si>
  <si>
    <t>25380.002315/2022-17</t>
  </si>
  <si>
    <t>Ediota Fiocruz/PR</t>
  </si>
  <si>
    <t>670002/22</t>
  </si>
  <si>
    <t>860014/22</t>
  </si>
  <si>
    <t>850100/22</t>
  </si>
  <si>
    <t>850101/22</t>
  </si>
  <si>
    <t>850102/22</t>
  </si>
  <si>
    <t>850103/22</t>
  </si>
  <si>
    <t>870007/22</t>
  </si>
  <si>
    <t>870008/22</t>
  </si>
  <si>
    <t>870009/22</t>
  </si>
  <si>
    <t>870010/22</t>
  </si>
  <si>
    <t>980005/22</t>
  </si>
  <si>
    <t>680001/22</t>
  </si>
  <si>
    <t>FIOCRUZ RO</t>
  </si>
  <si>
    <t>FIOCRUZ CEARÁ</t>
  </si>
  <si>
    <t>SEFAR</t>
  </si>
  <si>
    <t>CST</t>
  </si>
  <si>
    <t>980006/22</t>
  </si>
  <si>
    <t>860015/22</t>
  </si>
  <si>
    <t>860016/22</t>
  </si>
  <si>
    <t>25380.002565/2022-49</t>
  </si>
  <si>
    <t>Qual o status atual do processo?</t>
  </si>
  <si>
    <t>970005/22</t>
  </si>
  <si>
    <t>180003/22</t>
  </si>
  <si>
    <t>25380.002336/2022-24</t>
  </si>
  <si>
    <t>25380.002858/2022-26</t>
  </si>
  <si>
    <t>Criação, desenvolvimento, execução e finalização de 07 (sete) vídeos de animação educativos baseados nos capítulos do “Guia prático - Biodiversidade faz bem a Saúde”</t>
  </si>
  <si>
    <t>Contratação para prestação de serviço de manutenção corretiva, manutenção preventiva e qualificação de 2 (dois) Sistemas de Dissolução e 1 (um) Amostrador automático, marca Distek; e 1 (um) Espectrofotômetro de Ultravioleta com fibra ótica, marca Leap Technologies.</t>
  </si>
  <si>
    <t>Presidência / Plataforma Institucional Biodiversidade e Saúde Silvestre - PIBSS</t>
  </si>
  <si>
    <t>SEFAR/VPPIS/PR</t>
  </si>
  <si>
    <t>FIOCRUZ RONDÔNIA</t>
  </si>
  <si>
    <t>PR/CVSLR</t>
  </si>
  <si>
    <t>870027/22</t>
  </si>
  <si>
    <t>870028/22</t>
  </si>
  <si>
    <t>870029/22</t>
  </si>
  <si>
    <t>850132/22</t>
  </si>
  <si>
    <t>850133/22</t>
  </si>
  <si>
    <t>180002/22</t>
  </si>
  <si>
    <t>180001/22</t>
  </si>
  <si>
    <t>25380.002190/2022-17</t>
  </si>
  <si>
    <t>Aquisição de eletrodomésticos (Freezer Vertical e Freezer horizontal).</t>
  </si>
  <si>
    <t>750023/22</t>
  </si>
  <si>
    <t>750024/22</t>
  </si>
  <si>
    <t>750025/22</t>
  </si>
  <si>
    <t>870017/22</t>
  </si>
  <si>
    <t>870018/22</t>
  </si>
  <si>
    <t>25380.002864/2022-83</t>
  </si>
  <si>
    <t>PRESTACAO DE SERVICO DE FORNECIMENTO DE LINK DE DADOS</t>
  </si>
  <si>
    <t>800043/22</t>
  </si>
  <si>
    <t>25380.003367/2022-01</t>
  </si>
  <si>
    <t>Manutenção de euipamentos de sistema de purificação de água</t>
  </si>
  <si>
    <t>25380.003233/2022-81</t>
  </si>
  <si>
    <t>Material de EPI em geral</t>
  </si>
  <si>
    <t>Qual a data da última atualização processual?</t>
  </si>
  <si>
    <t>180005/22</t>
  </si>
  <si>
    <t>860019/22</t>
  </si>
  <si>
    <t>850143/22</t>
  </si>
  <si>
    <t>850142/22</t>
  </si>
  <si>
    <t>850141/22</t>
  </si>
  <si>
    <t>850140/22</t>
  </si>
  <si>
    <t>870043/22</t>
  </si>
  <si>
    <t>870044/22</t>
  </si>
  <si>
    <t>870045/22</t>
  </si>
  <si>
    <t>25380.003075/2022-60</t>
  </si>
  <si>
    <t>Contratação por registro de preço de empresa especializada na prestação de serviços gráficos (periódico, Livros e Lona Front Light) por demanda conforme condições, quantidades, exigências e estimativas e estimativas de consumo individualizadas estabelecidas neste instrumento:</t>
  </si>
  <si>
    <t>CCS</t>
  </si>
  <si>
    <t>25380.000524/2021-37</t>
  </si>
  <si>
    <t>800037/22</t>
  </si>
  <si>
    <t>800038/22</t>
  </si>
  <si>
    <t>800039/22</t>
  </si>
  <si>
    <t>800036/22</t>
  </si>
  <si>
    <t>Aquisição de solução corporativa de telefonia</t>
  </si>
  <si>
    <t>800050/22</t>
  </si>
  <si>
    <t>Contratação de licenças de uso de software especializado em modelagem e documentação de processos de negócio em notação BPMN.</t>
  </si>
  <si>
    <t>Prestação de serviço de licença e suporte ao Gerenciamento de Serviços de Tecnologia da Informação (ITSM).</t>
  </si>
  <si>
    <t>25380.001587/2022-91</t>
  </si>
  <si>
    <t>Registro de preços para aquisição de equipamentos de comunicação em rede e licenças do Fabricante Cisco com prestação de serviços de implantação</t>
  </si>
  <si>
    <t>Serviços de manutenção preventiva e corretiva de autoclaves da marca SYSTEC GMBH - através da empresa STEQ Comércio e Representações Ltda.</t>
  </si>
  <si>
    <t>CANAL SAÚDE</t>
  </si>
  <si>
    <t>800040/22</t>
  </si>
  <si>
    <t>25380.003432/2021-17</t>
  </si>
  <si>
    <t>Contratação de licenças de Software Antimalware, AntiSpam, segurança avançada para servidores e Endpoint, contemplando contratação de operação de serviços de segurança e atualização de versões, releases e patchs de correção</t>
  </si>
  <si>
    <t>800041/22</t>
  </si>
  <si>
    <t>800042/22</t>
  </si>
  <si>
    <t>Unidades</t>
  </si>
  <si>
    <t>Valor Total ECONOMIZADO</t>
  </si>
  <si>
    <t>Gestor: COGEAD/DECOM/SEAC
Versão 0 - Novembro/2022</t>
  </si>
  <si>
    <t>400048/22</t>
  </si>
  <si>
    <t>850149/22</t>
  </si>
  <si>
    <t>850150/22</t>
  </si>
  <si>
    <t>860025/22</t>
  </si>
  <si>
    <t>980009/22</t>
  </si>
  <si>
    <t>980013/22</t>
  </si>
  <si>
    <t>870053/22</t>
  </si>
  <si>
    <t>870054/22</t>
  </si>
  <si>
    <t>870057/22</t>
  </si>
  <si>
    <t>390071/22</t>
  </si>
  <si>
    <t>390072/22</t>
  </si>
  <si>
    <t>390073/22</t>
  </si>
  <si>
    <t>390077/22</t>
  </si>
  <si>
    <t>860023/22</t>
  </si>
  <si>
    <t>860024/22</t>
  </si>
  <si>
    <t>850146/22</t>
  </si>
  <si>
    <t>850147/22</t>
  </si>
  <si>
    <t>850148/22</t>
  </si>
  <si>
    <t>870046/22</t>
  </si>
  <si>
    <t>870047/22</t>
  </si>
  <si>
    <t>870048/22</t>
  </si>
  <si>
    <t>870049/22</t>
  </si>
  <si>
    <t>870050/22</t>
  </si>
  <si>
    <t>870052/22</t>
  </si>
  <si>
    <t>25380.003337/2022-96</t>
  </si>
  <si>
    <t>Serviços de Propriedade Intelectual</t>
  </si>
  <si>
    <t>25380.003713/2022-42</t>
  </si>
  <si>
    <t>Serviços de Agente de Integração de Estágios</t>
  </si>
  <si>
    <t>25380.003761/2022-31</t>
  </si>
  <si>
    <t>Eletrodomésticos</t>
  </si>
  <si>
    <t>25380.003437/2022-12</t>
  </si>
  <si>
    <t>Contratação de Serviço Móvel de Urgência e Emergência Pré-Hospitalar - UTI Móvel</t>
  </si>
  <si>
    <t>25380.003413/2022-63</t>
  </si>
  <si>
    <t>Contratação de empresa para realização de exames periódicos dos servidores da FUNDAÇÃO OSWALDO CRUZ - FIOCRUZ – UNIDADES, com base na Portaria Normativa nº 4/2009, da Secretaria de Recursos Humanos do Ministério do Planejamento</t>
  </si>
  <si>
    <t>856166/22</t>
  </si>
  <si>
    <t>856167/22</t>
  </si>
  <si>
    <t>870058/22</t>
  </si>
  <si>
    <t>870059/22</t>
  </si>
  <si>
    <t>390083/22</t>
  </si>
  <si>
    <t>390084/22</t>
  </si>
  <si>
    <t>390085/22</t>
  </si>
  <si>
    <t>250062/22</t>
  </si>
  <si>
    <t>250063/22</t>
  </si>
  <si>
    <t>250064/22</t>
  </si>
  <si>
    <t>400095/22</t>
  </si>
  <si>
    <t>400096/22</t>
  </si>
  <si>
    <t>400097/22</t>
  </si>
  <si>
    <t>890004/22</t>
  </si>
  <si>
    <t>700001/22</t>
  </si>
  <si>
    <t>760010/22</t>
  </si>
  <si>
    <t>760011/22</t>
  </si>
  <si>
    <t>760012/22</t>
  </si>
  <si>
    <t>760013/22</t>
  </si>
  <si>
    <t>760014/22</t>
  </si>
  <si>
    <t>400083/22</t>
  </si>
  <si>
    <t>250056/22</t>
  </si>
  <si>
    <t>810002/22</t>
  </si>
  <si>
    <t>960009/22</t>
  </si>
  <si>
    <t>960010/22</t>
  </si>
  <si>
    <t>25380.002486/2022-38</t>
  </si>
  <si>
    <t>25380.003905/2022-59</t>
  </si>
  <si>
    <t>Aquisição de 100.000 unidades, máscaras de proteção respiratória PFF2/N95</t>
  </si>
  <si>
    <t>Aquisição de água mineral sem gás, garrafão 20L</t>
  </si>
  <si>
    <t>400002/23</t>
  </si>
  <si>
    <t>400001/23</t>
  </si>
  <si>
    <t>400104/22</t>
  </si>
  <si>
    <t>400105/22</t>
  </si>
  <si>
    <t>Gestor: COGEAD/DECOM/SEAC
Versão 0 - fevereiro/2023 (01.02.23)</t>
  </si>
  <si>
    <t>Controle Interno Processual - 2023</t>
  </si>
  <si>
    <t>25380.000012/2023-32</t>
  </si>
  <si>
    <t>ELETRÔNICOS NÃO CONSIDERADOS TIC</t>
  </si>
  <si>
    <t>25380.000015/2023-76</t>
  </si>
  <si>
    <t>25380.000023/2023-12</t>
  </si>
  <si>
    <t>Aquisição de Mobiliário</t>
  </si>
  <si>
    <t>MATERIAL DE EXPEDIENTE NÃO CONTEMPLADOS NO AVN</t>
  </si>
  <si>
    <t>25380.003712/2022-06</t>
  </si>
  <si>
    <t>Contratação dos serviços de manutenção preventiva e corretiva de equipamentos (DATAMED)</t>
  </si>
  <si>
    <t>PF</t>
  </si>
  <si>
    <t>940002/23</t>
  </si>
  <si>
    <t>25380.000092/2023-26</t>
  </si>
  <si>
    <t>250003/23</t>
  </si>
  <si>
    <t>Contratação de empresa para instalação de (4)quatro pontos de TV por assinatura, no período 01/06/2023 a 01/06/2024, com conteúdo econômico e político, para a obtenção de informação para as áreas da Presidência.</t>
  </si>
  <si>
    <t>Presidência</t>
  </si>
  <si>
    <t>25380.003494/2022-00</t>
  </si>
  <si>
    <t>Contratação do suporte/manutenção de 2 licenças Oracle para sustentação do banco de dados do sistema MV implantado no Hospital Covid Fiocruz</t>
  </si>
  <si>
    <t>800001/23</t>
  </si>
  <si>
    <t>25380.004129/2022-12</t>
  </si>
  <si>
    <t>Prestação de serviços de Tradução e Interpretação de Língua Brasileira de Sinais – LIBRAS, Audiodescrição e Legendas em tempo real e/ou gravado, em eventos, atividades diversas e projetos institucionais da Fundação Oswaldo Cruz – Fiocruz</t>
  </si>
  <si>
    <t>25380.000695/2023-28</t>
  </si>
  <si>
    <t>Contratação de empresa especializada - Terceirização SEFAR</t>
  </si>
  <si>
    <t>PR/SEFAR</t>
  </si>
  <si>
    <t>25380.000490/2023-42</t>
  </si>
  <si>
    <t> Inscrição de servidores para participação no 18ª Congresso Brasileiro de Pregoeiros</t>
  </si>
  <si>
    <t>390007/23</t>
  </si>
  <si>
    <t>390008/23</t>
  </si>
  <si>
    <t>25380.000617/2023-23</t>
  </si>
  <si>
    <t>Pagamento de anuidade á Associação das Universidades de Língua Portuguesa - AULP.</t>
  </si>
  <si>
    <t>25380.000323/2023-00</t>
  </si>
  <si>
    <t>Contratação de pessoa física, visando desenvolver “in loco” atividades de apoio para a realização do inventário de materiais permanentes, nas Unidades Centralizadas da FIOCRUZ</t>
  </si>
  <si>
    <t>SEPAT/COGEAD</t>
  </si>
  <si>
    <t>25380.001837/2022-93</t>
  </si>
  <si>
    <t>800051/22</t>
  </si>
  <si>
    <t>800052/22</t>
  </si>
  <si>
    <t>Registro de preços para contratação da prestação do serviço e implantação de ambiente digital, para processar e transmitir as informações de escrituração fiscal, em ambiente cloud dedicado, compreendendo o direito de uso e manutenção de 60 licenças usuários full (pelo período de 12 meses).</t>
  </si>
  <si>
    <t>COGETIC/PR</t>
  </si>
  <si>
    <t>25380.000638/2023-49</t>
  </si>
  <si>
    <t>Água mineral natural sem gás, garrafão com 20 litros em REGIME DE COMODATO</t>
  </si>
  <si>
    <t>25071.000009/2023-11</t>
  </si>
  <si>
    <t>Aquisição de Kits Elisa Chagas</t>
  </si>
  <si>
    <t>Fiocruz MS</t>
  </si>
  <si>
    <t>REVOGADO</t>
  </si>
  <si>
    <t>Gestor: COGEAD/DECOM/SEAC
Versão 01 - março/2023 (01.03.23)</t>
  </si>
  <si>
    <t>940003/23</t>
  </si>
  <si>
    <t>390009/23</t>
  </si>
  <si>
    <t>Gestor: COGEAD/DECOM/SEAC
Versão 02 - abril/2023 (10.04.23)</t>
  </si>
  <si>
    <t>250004/23</t>
  </si>
  <si>
    <t>Elemento de despesa</t>
  </si>
  <si>
    <t>25380.000804/2023-15</t>
  </si>
  <si>
    <t>Projeto Fiotec: “Ação Emergencial para enfrentamento da crise sanitária e humanitária dos povos Yanomamis”</t>
  </si>
  <si>
    <t>PR/VPAAPS</t>
  </si>
  <si>
    <t>250006/23</t>
  </si>
  <si>
    <t>25380.000811/2023-17</t>
  </si>
  <si>
    <t>Projeto Fiotec: Fortalecimento de uma agenda estratégica de Agroecologia e Combate a Fome na Fiocruz</t>
  </si>
  <si>
    <t>PR/EPP</t>
  </si>
  <si>
    <t>760003/23</t>
  </si>
  <si>
    <t>550003/23</t>
  </si>
  <si>
    <t>25380.000630/2023-82</t>
  </si>
  <si>
    <t>Assinatura anual de consultoria e assessoria do sistema on-line de atualização de conteúdo contábil, fiscal, tributária, trabalhista, previdenciária e consultoria através do Cenofisco Editora de Publicações Tributárias LTDA.</t>
  </si>
  <si>
    <t>COGEAD/DEFIN</t>
  </si>
  <si>
    <t>25380.000895/2023-81</t>
  </si>
  <si>
    <t>400015/23</t>
  </si>
  <si>
    <t>Projeto Fiotec: PROGRAMA INSTITUCIONAL FIOCRUZ SAUDÁVEL</t>
  </si>
  <si>
    <t>SEAD/COGEPE</t>
  </si>
  <si>
    <t>860003/23</t>
  </si>
  <si>
    <t>25071.000012/2023-26</t>
  </si>
  <si>
    <t>Pagamento de publicação de artigo em revista internacional.   </t>
  </si>
  <si>
    <t>ESC. MS/PR</t>
  </si>
  <si>
    <t>870004/23</t>
  </si>
  <si>
    <t>25380.000856/2023-83</t>
  </si>
  <si>
    <t>Projeto Fiotec: Síndrome de Covid Longa e o monitoramento integrado da saúde</t>
  </si>
  <si>
    <t>780001/23</t>
  </si>
  <si>
    <t>25380.003873/2022-91</t>
  </si>
  <si>
    <t>Projeto Fiotec: Programa de Certificação Fiocruz para Bancos de Leite Humano</t>
  </si>
  <si>
    <t>860004/23</t>
  </si>
  <si>
    <t>870005/23</t>
  </si>
  <si>
    <t>Projeto Fiotec: PROGRAMA DE INCENTIVO AO DESENVOLVIMENTO INSTITUCIONAL (PIDI II) DA FIOCRUZ CEARÁ 2023-2024</t>
  </si>
  <si>
    <t>25380.000001/2023-52</t>
  </si>
  <si>
    <t xml:space="preserve">MATERIAL DE CINE FOTO E SOM </t>
  </si>
  <si>
    <t>25380.000414/2023-37</t>
  </si>
  <si>
    <t>MATERIAL DE LABORATORIAL: PONTEIRAS, TUBOS E VIDRARIAS</t>
  </si>
  <si>
    <t>25380.000417/2023-71</t>
  </si>
  <si>
    <t>MATERIAL DE LABORATORIAL: PADRÃO, SOLUÇÃO, MEMBRANA</t>
  </si>
  <si>
    <t>25380.000418/2023-15</t>
  </si>
  <si>
    <t>MATERIAL DE LABORATORIAL: REAGENTES E CORANTES</t>
  </si>
  <si>
    <t>25380.000407/2023-35</t>
  </si>
  <si>
    <t>MATERIAL DE LABORATORIAL: QUÍMICOS E DETERGENTES</t>
  </si>
  <si>
    <t>25380.000412/2023-48</t>
  </si>
  <si>
    <t>MATERIAL DE HOSPITALAR: AGULHA, SERINGA, COLETOR</t>
  </si>
  <si>
    <t>25380.000130/2023-41</t>
  </si>
  <si>
    <t>Aquisição de equipamentos para o Canal Saúde</t>
  </si>
  <si>
    <t>CS</t>
  </si>
  <si>
    <t>25380.000793/2023-65</t>
  </si>
  <si>
    <t>Inscrição de servidora em curso</t>
  </si>
  <si>
    <t>25380.000749/2023-55</t>
  </si>
  <si>
    <t>Itens fora AVN COGEPE</t>
  </si>
  <si>
    <t>25380.001194/2023-69</t>
  </si>
  <si>
    <t>Etiqueta, Ribon e Carimbo</t>
  </si>
  <si>
    <t>25071.000015/2023-60</t>
  </si>
  <si>
    <t>PRESTACAO DE SERVICO DE PUBLICACAO DE ARTIGOS CIENTIFICOS EM REVISTA ESPECIALIZADA</t>
  </si>
  <si>
    <t>25380.001264/2023-89</t>
  </si>
  <si>
    <t>PAGMENTO DE ANUIDADE - FAUBAI</t>
  </si>
  <si>
    <t>CRIS</t>
  </si>
  <si>
    <t>25380.001165/2023-05</t>
  </si>
  <si>
    <t>Anuidade do SBPC - SOCIEDADE BRASILEIRA PARA O PROGRESSO DA CIÊNCIA</t>
  </si>
  <si>
    <t>25380.001075/2023-14</t>
  </si>
  <si>
    <t>Contratação de Curso Técnica de Entrevistas, Interrogatório e Detecção de Mentiras ( CORREGEDORIA)</t>
  </si>
  <si>
    <t>Contratação de Serviço de transmissão de sinal audiovisual por streaming por meio de ferramenta informatizada para recepção via internet, garantindo 500 acessos simultâneos, com um bitrate de 2.500 kbps</t>
  </si>
  <si>
    <t>Corregedoria Setorial da Fiocruz</t>
  </si>
  <si>
    <t>020001/23</t>
  </si>
  <si>
    <t>25380.001106/2023-29</t>
  </si>
  <si>
    <t>Recolhimento de Anuidade  a favor da Associação Rede Internacional Pasteur (Rede Pasteur), referente aos exercícios de 2022 e 2023</t>
  </si>
  <si>
    <t>390078/22</t>
  </si>
  <si>
    <t>390079/22</t>
  </si>
  <si>
    <t>25380.000356/2023-41</t>
  </si>
  <si>
    <t>390005/23</t>
  </si>
  <si>
    <t>Assinatura digital da plataforma de conhecimento e informações sobre Licitação e Contratos com disponibilização de consultoria jurídica à distância para toda a FIOCRUZ.</t>
  </si>
  <si>
    <t>COGEAD/DECOM/SEAC</t>
  </si>
  <si>
    <t>850065/23</t>
  </si>
  <si>
    <t>760018/23</t>
  </si>
  <si>
    <t>900001/23</t>
  </si>
  <si>
    <t>020002/23</t>
  </si>
  <si>
    <t>250019/23</t>
  </si>
  <si>
    <t>250024/23</t>
  </si>
  <si>
    <t>250025/23</t>
  </si>
  <si>
    <t>390046/23</t>
  </si>
  <si>
    <t>400035/23</t>
  </si>
  <si>
    <t>400036/23</t>
  </si>
  <si>
    <t>400037/23</t>
  </si>
  <si>
    <t>810001/23</t>
  </si>
  <si>
    <t>750002/23</t>
  </si>
  <si>
    <t>790002/23</t>
  </si>
  <si>
    <t>790003/23</t>
  </si>
  <si>
    <t>730081/23</t>
  </si>
  <si>
    <t>400033/23</t>
  </si>
  <si>
    <t>400034/23</t>
  </si>
  <si>
    <t>390047/23</t>
  </si>
  <si>
    <t>390048/23</t>
  </si>
  <si>
    <t>250023/23</t>
  </si>
  <si>
    <t>250021/23</t>
  </si>
  <si>
    <t>600001/23</t>
  </si>
  <si>
    <t>600002/23</t>
  </si>
  <si>
    <t>600003/23</t>
  </si>
  <si>
    <t>940007/23</t>
  </si>
  <si>
    <t>940008/23</t>
  </si>
  <si>
    <t>940009/23</t>
  </si>
  <si>
    <t>940010/23</t>
  </si>
  <si>
    <t>940011/23</t>
  </si>
  <si>
    <t>250022/23</t>
  </si>
  <si>
    <t>250028/23</t>
  </si>
  <si>
    <t>250029/23</t>
  </si>
  <si>
    <t>250030/23</t>
  </si>
  <si>
    <t>250031/23</t>
  </si>
  <si>
    <t>390051/23</t>
  </si>
  <si>
    <t>660004/23</t>
  </si>
  <si>
    <t>660005/23</t>
  </si>
  <si>
    <t>660007/23</t>
  </si>
  <si>
    <t>660008/23</t>
  </si>
  <si>
    <t>660009/23</t>
  </si>
  <si>
    <t>750003/23</t>
  </si>
  <si>
    <t>400038/23</t>
  </si>
  <si>
    <t>400039/23</t>
  </si>
  <si>
    <t>400040/23</t>
  </si>
  <si>
    <t>400041/23</t>
  </si>
  <si>
    <t>890008/23</t>
  </si>
  <si>
    <t>390049/23</t>
  </si>
  <si>
    <t>250026/23</t>
  </si>
  <si>
    <t>660006/23</t>
  </si>
  <si>
    <t>870010/23</t>
  </si>
  <si>
    <t>870011/23</t>
  </si>
  <si>
    <t>870012/23</t>
  </si>
  <si>
    <t>25380.001084/2023-05</t>
  </si>
  <si>
    <t>GÁS E OUTROS MATERIAIS ENGARRAFADOS</t>
  </si>
  <si>
    <t>25380.001079/2023-94</t>
  </si>
  <si>
    <t>AQUISIÇAO DE EQUIPAMENTOS DE LABORATÓRIO</t>
  </si>
  <si>
    <t>25380.001077/2023-03</t>
  </si>
  <si>
    <t>25380.001491/2023-12</t>
  </si>
  <si>
    <t>25380.001081/2023-63</t>
  </si>
  <si>
    <t>Livros</t>
  </si>
  <si>
    <t>EPI EM GERAL</t>
  </si>
  <si>
    <t xml:space="preserve"> COPA, COZINHA, CAMA, MESA E BANHO </t>
  </si>
  <si>
    <t>MATERIAL PERMANENTE EM GERAL ( INCLUINDO ELETRODOMÉSTICOS)</t>
  </si>
  <si>
    <t>25380.001492/2023-59</t>
  </si>
  <si>
    <t>250032/23</t>
  </si>
  <si>
    <t>25380.001430/2023-47</t>
  </si>
  <si>
    <t>Leitora de microplacas Elispot - CTL ImmunoSpot® S6 Universal M2, MARCA Cellular Technology Limited - CTL</t>
  </si>
  <si>
    <t>25380.001427/2023-23</t>
  </si>
  <si>
    <t>25380.001382/2023-97</t>
  </si>
  <si>
    <t>25380.001383/2023-31</t>
  </si>
  <si>
    <t>25380.001244/2023-16</t>
  </si>
  <si>
    <t>25380.001451/2023-62</t>
  </si>
  <si>
    <t>25380.001435/2023-70</t>
  </si>
  <si>
    <t>25380.001478/2023-55</t>
  </si>
  <si>
    <t>25380.001445/2023-13</t>
  </si>
  <si>
    <t>25380.001225/2023-81</t>
  </si>
  <si>
    <t>25380.000747/2023-66</t>
  </si>
  <si>
    <t>25380.001176/2023-87</t>
  </si>
  <si>
    <t>25380.001598/2023-52</t>
  </si>
  <si>
    <t>25380.000684/2023-48</t>
  </si>
  <si>
    <t>25380.001429/2023-12</t>
  </si>
  <si>
    <t>Centrifuga de bancada Allegra X-30R, 220-240V, 50/60Hz, MARCA: Beckman Coutler</t>
  </si>
  <si>
    <t>Cromatógrafo AKTA PURE 25 M - MARCA: CYTIVA</t>
  </si>
  <si>
    <t>Manutenção corretiva e preventiva dosequipamentos de Citometria</t>
  </si>
  <si>
    <t>Contrato de Manutenção Preventiva do equipamento no Citômetro modelo IMageStream MK II (número de série799-03300/ISX387) - Marca: LUMINEX</t>
  </si>
  <si>
    <t>Serviço de confecção de materiais de divulgação - Sacolas ecológicas e Necessaries</t>
  </si>
  <si>
    <t>Seminário Nacional de Gestão de Pessoas </t>
  </si>
  <si>
    <t>Inscrição de 02 servidores na 18ª edição do Congresso RedPOP</t>
  </si>
  <si>
    <t>Pagamento de assinatura bienal da Lista de Autoridades Governamentais - LAG</t>
  </si>
  <si>
    <t xml:space="preserve">
Contratação de entidade filantrópica para Empregabilidade Social da Pessoa Surda</t>
  </si>
  <si>
    <t>Aquisição de kit dental para o Fiocruz pra Você</t>
  </si>
  <si>
    <t>Aquisição de mobiliário de laboratório - CDTS</t>
  </si>
  <si>
    <t>Contratação de serviço de agenciamento de cargas internacionais, despacho aduaneiro, seguro de carga e frete interno</t>
  </si>
  <si>
    <t>Contratação de Serviço Móvel de Urgência e Emergência Pré-Hospitalar - UTI Móvel (Ambulância TIPO D – Ambulância de Suporte Avançado com motorista, médico socorrista e enfermeiro), na modalidade “Área protegida”, com atendimento através de profissionais devidamente habilitados e qualificados</t>
  </si>
  <si>
    <t>Aquisição/Importação de equipamento de laboratório.</t>
  </si>
  <si>
    <t>AGEPLAN/SGT</t>
  </si>
  <si>
    <t>SGT</t>
  </si>
  <si>
    <t>CDTS</t>
  </si>
  <si>
    <t>AGEPLAN</t>
  </si>
  <si>
    <t>250034/23</t>
  </si>
  <si>
    <t>SEVEN</t>
  </si>
  <si>
    <t>390066/23</t>
  </si>
  <si>
    <t>SIEX</t>
  </si>
  <si>
    <t>940004/23</t>
  </si>
  <si>
    <t>25380.000890/2023-58</t>
  </si>
  <si>
    <t>25380.001554/2023-22</t>
  </si>
  <si>
    <t>25380.001464/2023-31</t>
  </si>
  <si>
    <t>25380.001310/2023-40</t>
  </si>
  <si>
    <t>CONTRATAÇÃO DE PRESTAÇÃO DE SERVIÇO PARA DIGITALIZAÇÃO EM MICROFILMES</t>
  </si>
  <si>
    <t>Aquisição de gêneros alimentícios</t>
  </si>
  <si>
    <t>Fornecimento de camisas brancas e coloridas</t>
  </si>
  <si>
    <t>Gestor: COGEAD/DECOM/SEAC
Versão 03 - maio/2023 (05.05.23)</t>
  </si>
  <si>
    <t>25380.001218/2023-80</t>
  </si>
  <si>
    <t>25380.001359/2023-01</t>
  </si>
  <si>
    <t>250005/23</t>
  </si>
  <si>
    <t>870003/23</t>
  </si>
  <si>
    <t>860001/23</t>
  </si>
  <si>
    <t>Projeto Fiotec: Abordagens sobre o impacto socioambiental da mineração no Brasil</t>
  </si>
  <si>
    <t>Projeto Fiotec:  Formação e vigilância popular em saúde, na luta contra os agrotóxicos e pela agroecologia</t>
  </si>
  <si>
    <t>790004/23</t>
  </si>
  <si>
    <t>250033/23</t>
  </si>
  <si>
    <t>25380.001553/2023-88</t>
  </si>
  <si>
    <t>25380.001548/2023-75</t>
  </si>
  <si>
    <t>25380.000568/2023-29</t>
  </si>
  <si>
    <t>DECOM/COGEAD</t>
  </si>
  <si>
    <t xml:space="preserve">Contratação de empresa de agenciamento para emissão de passagens para voos domésticos.
</t>
  </si>
  <si>
    <t>Contratação de serrviço de transporte aéreo de cargas especiais</t>
  </si>
  <si>
    <t>Terceirização TIC</t>
  </si>
  <si>
    <t>800009/23</t>
  </si>
  <si>
    <t>8000011/23</t>
  </si>
  <si>
    <t>800012/23</t>
  </si>
  <si>
    <t>25380.000575/2023-21</t>
  </si>
  <si>
    <t>CONCLUÍDO</t>
  </si>
  <si>
    <t>DEVOLVIDO</t>
  </si>
  <si>
    <t>Total de pedidos concluídos</t>
  </si>
  <si>
    <t>Total de itens concluídos</t>
  </si>
  <si>
    <t>Total de processos concluídos</t>
  </si>
  <si>
    <t>Total de itens devolvidos</t>
  </si>
  <si>
    <t>Total de processos devolvidos</t>
  </si>
  <si>
    <t>Total de pedidos revogados</t>
  </si>
  <si>
    <t>Total de itens revogados</t>
  </si>
  <si>
    <t>Total de processos revogados</t>
  </si>
  <si>
    <r>
      <t xml:space="preserve">Quantidade total de pedidos </t>
    </r>
    <r>
      <rPr>
        <b/>
        <u/>
        <sz val="12"/>
        <color theme="1"/>
        <rFont val="Calibri"/>
        <family val="2"/>
        <scheme val="minor"/>
      </rPr>
      <t>CONCLUÍDOS</t>
    </r>
    <r>
      <rPr>
        <b/>
        <sz val="12"/>
        <color rgb="FFFF0000"/>
        <rFont val="Calibri"/>
        <family val="2"/>
        <scheme val="minor"/>
      </rPr>
      <t xml:space="preserve"> por modalidade</t>
    </r>
  </si>
  <si>
    <r>
      <t xml:space="preserve">Quantidade total de processos </t>
    </r>
    <r>
      <rPr>
        <b/>
        <u/>
        <sz val="12"/>
        <color theme="1"/>
        <rFont val="Calibri"/>
        <family val="2"/>
        <scheme val="minor"/>
      </rPr>
      <t>CONCLUÍDOS</t>
    </r>
    <r>
      <rPr>
        <b/>
        <sz val="12"/>
        <color rgb="FFFF0000"/>
        <rFont val="Calibri"/>
        <family val="2"/>
        <scheme val="minor"/>
      </rPr>
      <t xml:space="preserve"> por modalidade</t>
    </r>
  </si>
  <si>
    <r>
      <t>Quantidade TOTAL de</t>
    </r>
    <r>
      <rPr>
        <b/>
        <u/>
        <sz val="12"/>
        <color theme="1"/>
        <rFont val="Calibri"/>
        <family val="2"/>
        <scheme val="minor"/>
      </rPr>
      <t xml:space="preserve"> itens CONCLUÍDOS</t>
    </r>
    <r>
      <rPr>
        <b/>
        <sz val="12"/>
        <color rgb="FFFF0000"/>
        <rFont val="Calibri"/>
        <family val="2"/>
        <scheme val="minor"/>
      </rPr>
      <t xml:space="preserve"> por modalidade de compra</t>
    </r>
  </si>
  <si>
    <t>Total de pedidos devolvidos</t>
  </si>
  <si>
    <r>
      <t xml:space="preserve">Valor estimado e contratado dos pedidos/processos </t>
    </r>
    <r>
      <rPr>
        <b/>
        <u/>
        <sz val="12"/>
        <color theme="1"/>
        <rFont val="Calibri"/>
        <family val="2"/>
        <scheme val="minor"/>
      </rPr>
      <t>CONCLUÍDOS</t>
    </r>
    <r>
      <rPr>
        <b/>
        <sz val="12"/>
        <color rgb="FFFF0000"/>
        <rFont val="Calibri"/>
        <family val="2"/>
        <scheme val="minor"/>
      </rPr>
      <t xml:space="preserve"> por modalidade</t>
    </r>
  </si>
  <si>
    <t>1º trimestre de 2023 - Pregões Eletrônicos SISPP da COGEAD</t>
  </si>
  <si>
    <t>1º trimestre de 2023 - Pregões Eletrônicos SRP da COGEAD</t>
  </si>
  <si>
    <t>2º trimestre de 2023 - Pregões Eletrônicos SISPP da COGEAD</t>
  </si>
  <si>
    <t>2º trimestre de 2023 - Pregões Eletrônicos SRP da COGEAD</t>
  </si>
  <si>
    <t>3º trimestre de 2023 - Pregões Eletrônicos SISPP da COGEAD</t>
  </si>
  <si>
    <t>3º trimestre de 2023 - Pregões Eletrônicos SRP da COGEAD</t>
  </si>
  <si>
    <t>860005/23</t>
  </si>
  <si>
    <t>390057/23</t>
  </si>
  <si>
    <t>840001/23</t>
  </si>
  <si>
    <t>390052/23</t>
  </si>
  <si>
    <t>970007/23</t>
  </si>
  <si>
    <t>860006/23</t>
  </si>
  <si>
    <t>860007/23</t>
  </si>
  <si>
    <t>860009/23</t>
  </si>
  <si>
    <t>860014/23</t>
  </si>
  <si>
    <t>850068/23</t>
  </si>
  <si>
    <t>850069/23</t>
  </si>
  <si>
    <t>250035/23</t>
  </si>
  <si>
    <t>25071.000030/2023-16</t>
  </si>
  <si>
    <t>25380.001847/2023-18</t>
  </si>
  <si>
    <t>860017/23</t>
  </si>
  <si>
    <t>390079/23</t>
  </si>
  <si>
    <t>Publicação de artigo científico</t>
  </si>
  <si>
    <t> Inscrição de Servidores para participação no 10º Contratos Week -  Semana Nacional de Estudos Avançados em Contratos Administrativos</t>
  </si>
  <si>
    <t>FIOCRUZ/MS</t>
  </si>
  <si>
    <t>SGT/COGEAD</t>
  </si>
  <si>
    <t>25380.000570/2023-06</t>
  </si>
  <si>
    <t>800008/23</t>
  </si>
  <si>
    <t>980002/23</t>
  </si>
  <si>
    <t>860012/23</t>
  </si>
  <si>
    <t>860013/23</t>
  </si>
  <si>
    <t>850070/23</t>
  </si>
  <si>
    <t>850071/23</t>
  </si>
  <si>
    <t>850073/23</t>
  </si>
  <si>
    <t>850079/23</t>
  </si>
  <si>
    <t>850080/23</t>
  </si>
  <si>
    <t>980003/23</t>
  </si>
  <si>
    <t>390061/23</t>
  </si>
  <si>
    <t>970013/23</t>
  </si>
  <si>
    <t>25380.001238/2023-51</t>
  </si>
  <si>
    <t>Serviços de tradução/interpretação simultânea e consecutiva em língua estrangeira e locação de equipamentos.</t>
  </si>
  <si>
    <t>PR/SEVEN</t>
  </si>
  <si>
    <t>25380.001240/2023-20</t>
  </si>
  <si>
    <t>Contratação de Serviço gráfico para impressão de banners, faixas, lonas e adesivos (Eventos Presidência)</t>
  </si>
  <si>
    <t>25380.001749/2023-72</t>
  </si>
  <si>
    <t>Contratação de Serviço de Seguro de Acidentes Pessoais Coletivo para cerca de 610 bolsistas</t>
  </si>
  <si>
    <t>EPSJV</t>
  </si>
  <si>
    <t>25380.001819/2023-92</t>
  </si>
  <si>
    <t> Inscrição de Servidor no curso Power BI Avançado Para Análise de Dados com DAX </t>
  </si>
  <si>
    <t>25380.001887/2023-51</t>
  </si>
  <si>
    <t>Contratação de empresa para criação, desenvolvimento, execução e finalização de 07 (sete) vídeos de animação educativos baseados nos capítulos do “Guia prático - Biodiversidade faz bem a Saúde”</t>
  </si>
  <si>
    <t>PR/BIO/GABINETE</t>
  </si>
  <si>
    <t>25380.001605/2023-16</t>
  </si>
  <si>
    <t>25380.001630/2023-08</t>
  </si>
  <si>
    <t>Aquisição de mobiliário de laboratório - CDTS (SERVIÇO)</t>
  </si>
  <si>
    <t>25380.002055/2023-52</t>
  </si>
  <si>
    <t> Contratação para prestação de serviço de encadernação e restauração, em capa dura, de livros de registro</t>
  </si>
  <si>
    <t>Tubo de ensaio Qubit - Thermo fischer</t>
  </si>
  <si>
    <t>25071.000044/2023-21</t>
  </si>
  <si>
    <t>Gestor: COGEAD/DECOM/SEAC
Versão 04 - maio/2023 (31.05.23)</t>
  </si>
  <si>
    <t>750001/23</t>
  </si>
  <si>
    <t>25380.000683/2023-01</t>
  </si>
  <si>
    <t>Projeto Fiocruz: “Modernização dos processos de gestão, de apoio, de governança e controle da Fiocruz, com foco na melhoria das atividades finalísticas, considerando o contexto da atuação nacional e as ações de internacionalização da Fiocruz – PIDI/DIREX”.</t>
  </si>
  <si>
    <t>VPGDI</t>
  </si>
  <si>
    <t>25380.001218/2023-80 / 25380.001047/2023-99</t>
  </si>
  <si>
    <t>25380.002064/2023-43</t>
  </si>
  <si>
    <t>250058/23</t>
  </si>
  <si>
    <t>Projeto Fiotec: Cozinhas
Solidárias: do alimento aos Direitos de Cidadania</t>
  </si>
  <si>
    <t>850082/23</t>
  </si>
  <si>
    <t>850083/23</t>
  </si>
  <si>
    <t>860018/23</t>
  </si>
  <si>
    <t>860019/23</t>
  </si>
  <si>
    <t>860020/23</t>
  </si>
  <si>
    <t>870066/23</t>
  </si>
  <si>
    <t>870067/23</t>
  </si>
  <si>
    <t>870068/23</t>
  </si>
  <si>
    <t>870069/23</t>
  </si>
  <si>
    <t>870070/23</t>
  </si>
  <si>
    <t>870075/23</t>
  </si>
  <si>
    <t>870076/23</t>
  </si>
  <si>
    <t>870079/23</t>
  </si>
  <si>
    <t>870077/23</t>
  </si>
  <si>
    <t>25380.001973/2023-64</t>
  </si>
  <si>
    <t>Projeto Fiotec: Radar Saúde Favela</t>
  </si>
  <si>
    <t>250078/23</t>
  </si>
  <si>
    <t>Em andamento</t>
  </si>
  <si>
    <t>25380.002117/2023-26</t>
  </si>
  <si>
    <t>250075/23</t>
  </si>
  <si>
    <t>Projeto Fiotec: Estruturação e fortalecimento da Coordenação de Equidade, Diversidade, Inclusão e Políticas Afirmativas/CEDIPA</t>
  </si>
  <si>
    <t xml:space="preserve">25380.001611/2023-73 </t>
  </si>
  <si>
    <t>250041/23</t>
  </si>
  <si>
    <t>PRESTACAO DE SERVICO DE LOCACAO DE ESTANDE, CONFORME PROJETO BASICO. XXXVII Congresso Conasems</t>
  </si>
  <si>
    <t>870057/23</t>
  </si>
  <si>
    <t>870058/23</t>
  </si>
  <si>
    <t>860015/23</t>
  </si>
  <si>
    <t>860016/23</t>
  </si>
  <si>
    <t>850091/23</t>
  </si>
  <si>
    <t>730144/23</t>
  </si>
  <si>
    <t>730145/23</t>
  </si>
  <si>
    <t>730146/23</t>
  </si>
  <si>
    <t>870085/23</t>
  </si>
  <si>
    <t>870086/23</t>
  </si>
  <si>
    <t>390094/23</t>
  </si>
  <si>
    <t>390095/23</t>
  </si>
  <si>
    <t>390096/23</t>
  </si>
  <si>
    <t>390097/23</t>
  </si>
  <si>
    <t>250069/23</t>
  </si>
  <si>
    <t>250070/23</t>
  </si>
  <si>
    <t>250071/23</t>
  </si>
  <si>
    <t>250072/23</t>
  </si>
  <si>
    <t>250073/23</t>
  </si>
  <si>
    <t>250074/23</t>
  </si>
  <si>
    <t>400048/23</t>
  </si>
  <si>
    <t>400049/23</t>
  </si>
  <si>
    <t>25380.002227/2023-98</t>
  </si>
  <si>
    <t>25380.002442/2023-99</t>
  </si>
  <si>
    <t>980004/23</t>
  </si>
  <si>
    <t>870083/23</t>
  </si>
  <si>
    <t>870084/23</t>
  </si>
  <si>
    <t>EPI COM AMOSTRA</t>
  </si>
  <si>
    <t>EPI SEM AMOSTRA</t>
  </si>
  <si>
    <t>390078/23</t>
  </si>
  <si>
    <t>390076/23</t>
  </si>
  <si>
    <t>390084/23</t>
  </si>
  <si>
    <t>25380.000854/2023-94 / 25380.000854/2023-14</t>
  </si>
  <si>
    <t>250050/23</t>
  </si>
  <si>
    <t>250051/23</t>
  </si>
  <si>
    <t>250052/23</t>
  </si>
  <si>
    <t>250053/23</t>
  </si>
  <si>
    <t>250054/23</t>
  </si>
  <si>
    <t>250055/23</t>
  </si>
  <si>
    <t>250056/23</t>
  </si>
  <si>
    <t>250057/23</t>
  </si>
  <si>
    <t>400046/23</t>
  </si>
  <si>
    <t>400047/23</t>
  </si>
  <si>
    <t>400045/23</t>
  </si>
  <si>
    <t>250044/23</t>
  </si>
  <si>
    <t>25380.002045/2023-17</t>
  </si>
  <si>
    <t>Recolhimento de Anuidade em favor da Associação Internacional de Institutos Nacionais de Saúde Pública – IANPHI,  referente ao ano de 2023</t>
  </si>
  <si>
    <t>PR/CRIS</t>
  </si>
  <si>
    <t>25380.002081/2023-81</t>
  </si>
  <si>
    <t>Aquisição de material para laboratório para o Serviço de Equivalência e Farmacocinética - SEFAR</t>
  </si>
  <si>
    <t>980006/23</t>
  </si>
  <si>
    <t>980005/23</t>
  </si>
  <si>
    <t>25380.002371/2023-24</t>
  </si>
  <si>
    <t>Aquisição de Camisas</t>
  </si>
  <si>
    <t>PR/EVENTOS</t>
  </si>
  <si>
    <t>25380.002280/2023-99</t>
  </si>
  <si>
    <t>25380.002288/2023-55</t>
  </si>
  <si>
    <t>inscrição para participação no curso Elaboração de Notas Explicativas e Análise de Balanços - Aspectos Gerais e Específicos de Acordo com o MCASP da STN ,</t>
  </si>
  <si>
    <t>CONTRATAÇÃO DE EMPRESA ESPECIALIZADA PARA PRESTAÇÃO DE SERVIÇO NA MANUTENÇÃO PREVENTIVA DE DUAS (02) LEITORAS DE MICROFILMES.</t>
  </si>
  <si>
    <t>390093/23</t>
  </si>
  <si>
    <t xml:space="preserve">Elaboração de RCO, autorizações e listas de verificação </t>
  </si>
  <si>
    <t>25380.002282/2023-88</t>
  </si>
  <si>
    <t>390098/23</t>
  </si>
  <si>
    <t>INSCRICAO DE SERVIDOR EM CURSOS</t>
  </si>
  <si>
    <t>25380.002294/2023-11</t>
  </si>
  <si>
    <t>25380.002298/2023-91</t>
  </si>
  <si>
    <t>Gestor: COGEAD/DECOM/SEAC
Versão 05 - julho/2023 (06.07.23)</t>
  </si>
  <si>
    <t>25380.001976/2023-06</t>
  </si>
  <si>
    <t>330001/23</t>
  </si>
  <si>
    <t>Projeto Fiotec: Escola Socioambiental Verde Que Te Quero Ver</t>
  </si>
  <si>
    <t>25380.002347/2023-95</t>
  </si>
  <si>
    <t>180012/23</t>
  </si>
  <si>
    <t>Fortalecer a capac. de vig. em saúde na prep. e resp. da Fiocruz a sit. de int. em saúde pública</t>
  </si>
  <si>
    <t>25380.002296/2023-00</t>
  </si>
  <si>
    <t>Projeto Fiotec: “Plano de Trabalho Interinstitucional com vistas ao desenvolvimento sustentável territorial"</t>
  </si>
  <si>
    <t>790005/23</t>
  </si>
  <si>
    <t>25380.002578/2023-07</t>
  </si>
  <si>
    <t>790006/23</t>
  </si>
  <si>
    <t>790007/23</t>
  </si>
  <si>
    <t>Projeto Fiotec: “Promoção da saúde e agricultura urbana agroecológica: construção de conhecimentos em redes”.</t>
  </si>
  <si>
    <t>25380.001881/2023-84</t>
  </si>
  <si>
    <t>720001/23</t>
  </si>
  <si>
    <t>720002/23</t>
  </si>
  <si>
    <t>PROJETO FIOTEC: Rede de Direitos Humanos</t>
  </si>
  <si>
    <t>25380.002044/2023-72</t>
  </si>
  <si>
    <t>250094/23</t>
  </si>
  <si>
    <t>Projeto Fiotec: Implementação de Ações para o Fortal. de Práticas Socioambientais - Crescendo com Manguinhos 2023</t>
  </si>
  <si>
    <t>25380.002607/2023-22</t>
  </si>
  <si>
    <t>950001/23</t>
  </si>
  <si>
    <t>Projeto Fiotec: Ações para o Fortalecimento da Educação na Fiocruz com vistas ao Desenvolvimento Institucional PIDI</t>
  </si>
  <si>
    <t>25380.001920/2023-43</t>
  </si>
  <si>
    <t>950002/23</t>
  </si>
  <si>
    <t>Projeto Fiotec: Ações para o desenvolvimento institucional inovador dos campos da Informação e Comunicação</t>
  </si>
  <si>
    <t>25380.002683/2023-38</t>
  </si>
  <si>
    <t>Projeto Fiotec: Desenvolvimento de Ações de Cooperação Internacional em Diplomacia da Saúde e Saúde Global, com Países Africanos e da Comunidade de Países de Língua Portuguesa - CPLP</t>
  </si>
  <si>
    <t>840006/23</t>
  </si>
  <si>
    <t>25380.001676/2023-19</t>
  </si>
  <si>
    <t>940020/23</t>
  </si>
  <si>
    <t>Projeto Fiotec: Organização e aperfeiçoamento da Gestão da Pesquisa e Coleções Biológicas para a produção e disseminação do conhecimento</t>
  </si>
  <si>
    <t>25380.002614/2023-24</t>
  </si>
  <si>
    <t>790008/23</t>
  </si>
  <si>
    <t>790009/23</t>
  </si>
  <si>
    <t>790010/23</t>
  </si>
  <si>
    <t>790011/23</t>
  </si>
  <si>
    <t>790012/23</t>
  </si>
  <si>
    <t>790013/23</t>
  </si>
  <si>
    <t>790014/23</t>
  </si>
  <si>
    <t>790015/23</t>
  </si>
  <si>
    <t>Projeto Fiotec: Saúde e Direitos Humanos: a formação do coletivo de saúde das populações atingidas por barragens na promoção do direito a um território sustentável e saudável</t>
  </si>
  <si>
    <t>25380.002368/2023-19</t>
  </si>
  <si>
    <t>250106/23</t>
  </si>
  <si>
    <t>Projeto Fiotec: Implementação da Estratégia Fiocruz para a Agenda 2030, o desenvolvimento sustentável e a estruturação da Rede de Prospecção e Gestão Estratégica em Saúde – Fase III</t>
  </si>
  <si>
    <t>25380.002722/2023-05</t>
  </si>
  <si>
    <t>3º Seminário Nacional de Processo Administrativo Disciplinar</t>
  </si>
  <si>
    <t>CORREGEDORIA</t>
  </si>
  <si>
    <t>390105/23</t>
  </si>
  <si>
    <t xml:space="preserve">25380.002369/2023-55 </t>
  </si>
  <si>
    <t>020003/23</t>
  </si>
  <si>
    <t>400051/23</t>
  </si>
  <si>
    <t>Inscrição de servidora no XXX Encontro da Sociedade Brasileira de Acústica - Sobrac/2023, que será realizado em Natal/RN, no período de 19 a 22 de novembro de 2023.</t>
  </si>
  <si>
    <t>850135/23</t>
  </si>
  <si>
    <t>850136/23</t>
  </si>
  <si>
    <t>860021/23</t>
  </si>
  <si>
    <t>870090/23</t>
  </si>
  <si>
    <t>980007/23</t>
  </si>
  <si>
    <t>980008/23</t>
  </si>
  <si>
    <t>860024/23</t>
  </si>
  <si>
    <t>860025/23</t>
  </si>
  <si>
    <t>660010/23</t>
  </si>
  <si>
    <t>660011/23</t>
  </si>
  <si>
    <t>660012/23</t>
  </si>
  <si>
    <t>850021/23</t>
  </si>
  <si>
    <t>850022/23</t>
  </si>
  <si>
    <t>850123/23</t>
  </si>
  <si>
    <t>730162/23</t>
  </si>
  <si>
    <t>760163/23</t>
  </si>
  <si>
    <t>390103/23</t>
  </si>
  <si>
    <t>840004/23</t>
  </si>
  <si>
    <t>REPUBLICADO</t>
  </si>
  <si>
    <t>250088/23</t>
  </si>
  <si>
    <t>250089/23</t>
  </si>
  <si>
    <t>250093/23</t>
  </si>
  <si>
    <t>250082/23</t>
  </si>
  <si>
    <t>250084/23</t>
  </si>
  <si>
    <t>250085/23</t>
  </si>
  <si>
    <t>250083/23</t>
  </si>
  <si>
    <t>840005/23</t>
  </si>
  <si>
    <t>250091/23</t>
  </si>
  <si>
    <t>25380.002523/2023-99</t>
  </si>
  <si>
    <t>Aquisição de equipamento de laboratório - Autoclaves da marca Phoenix</t>
  </si>
  <si>
    <t>VPPCB - CTBIO</t>
  </si>
  <si>
    <t>25380.002076/2023-78</t>
  </si>
  <si>
    <t>Serviço de atualização em 2 Sequenciadores modelo 3730 marca Thermo (upgrade)  </t>
  </si>
  <si>
    <t>25380.002595/2023-36</t>
  </si>
  <si>
    <t>Inscrições em cursos</t>
  </si>
  <si>
    <t>25380.002309/2023-32</t>
  </si>
  <si>
    <t>Inscrição de servidor em congresso</t>
  </si>
  <si>
    <t>25380.002424/2023-15</t>
  </si>
  <si>
    <t>Contratação de serviço contínuo de manutenção preventiva, manutenção corretiva, calibração e qualificação, com fornecimento de peças, sob demanda, de 2 (dois) Sistemas de Purificação de Água modelo Milli-Q Integral 10, da marca Merck.</t>
  </si>
  <si>
    <t>25380.002623/2023-15</t>
  </si>
  <si>
    <t>Treinamento de Desenvolvimento de Liderança Coaching Integrado Sistêmico - método CIS</t>
  </si>
  <si>
    <t>390102/23</t>
  </si>
  <si>
    <t>25380.000923/2023-60</t>
  </si>
  <si>
    <t>Contratação de serviço de fornecimento de Link de Dados com velocidade de 1Gbps, com garantia de banda, com conectividade IP para acesso a Internet.</t>
  </si>
  <si>
    <t>870081/23</t>
  </si>
  <si>
    <t>25380.002159/2023-67</t>
  </si>
  <si>
    <t>Contratação do estande da Fiocruz na Décima Primeira Edição do Green Rio</t>
  </si>
  <si>
    <t>250105/23</t>
  </si>
  <si>
    <t>25380.002494/2023-65</t>
  </si>
  <si>
    <t xml:space="preserve">– Serviço continuado de Carta comercial, Telegrama, Mala Direta, etc </t>
  </si>
  <si>
    <t>25380.002548/2023-92</t>
  </si>
  <si>
    <t xml:space="preserve"> Aquisição de equipamento de laboratório: Termociclador - Sistema de PCR em Tempo Real QuantStudio 7 Pro, com módulo para a realização de PCR com High Resolution Melting (HRM) e blocos de 96 poços (0,1 mL), 384 poços e bloco TLDA (TaqMan Low Density Array).</t>
  </si>
  <si>
    <t>25380.002661/2023-78</t>
  </si>
  <si>
    <t>Aquisição de mudas de plantas</t>
  </si>
  <si>
    <t>25380.002014/2023-66</t>
  </si>
  <si>
    <t>Contratação de Licença de Software para implamentação de sistema de Emissão de Nota Fiscal eletrônica (Modelo 55) e emissão de arquivo extensão txt para transmissão do Sped Fiscal da empresa Soften Informática EIRELLI.</t>
  </si>
  <si>
    <t>DEFIN</t>
  </si>
  <si>
    <t>25380.002729/2023-19</t>
  </si>
  <si>
    <t>Aquisição de microscópios da marca Carl Zeiss. (Importação direta - Inexigibilidade) </t>
  </si>
  <si>
    <t>25380.002699/2023-41</t>
  </si>
  <si>
    <t>250107/23</t>
  </si>
  <si>
    <t>Contratação de serviço de recreação para crianças compreendendo distribuição de balão de gás hélio, oficina de pipa, montagem e monitoria para piscina de bola, pula-pula e cama elástica por regime de locação.</t>
  </si>
  <si>
    <t>25380.002374/2023-68</t>
  </si>
  <si>
    <t>Inscrição de servidores da Creche Fiocruz na 41ª Reunião Nacional Anped na Universidade do Estado do Amazonas</t>
  </si>
  <si>
    <t>400059/23</t>
  </si>
  <si>
    <t>SEAD</t>
  </si>
  <si>
    <t>25380.003011/2023-40</t>
  </si>
  <si>
    <t>Contratação de Licença de Software para emissão de notas fiscais eletrônicas (Modelo 55) e emissão de arquivo de extensão .txt para tresmissão do Sped Fiscal da empresa Softem Informática EIRELLI.</t>
  </si>
  <si>
    <t>860023/23</t>
  </si>
  <si>
    <t>770001/23</t>
  </si>
  <si>
    <t>Gestor: COGEAD/DECOM/SEAC
Versão 06 - agosto/2023 (17.08.23)</t>
  </si>
  <si>
    <t>25380.002307/2023-43</t>
  </si>
  <si>
    <t xml:space="preserve">Contratação de licença de software de empresa especializada em classificação fiscal de mercadorias (TEC/NCM) </t>
  </si>
  <si>
    <t>25380.002513/2023-53</t>
  </si>
  <si>
    <t>Contratação de prestação de serviço de software via modelo SaaS, acesso de 30 usuários, com suporte e instalação de 02 módulos (Gestão de Indicadores e Gestão de Anomalias/Não Conformidades), para 24 meses, prorrogáveis por mais 24 meses.</t>
  </si>
  <si>
    <t>AGEQUALI</t>
  </si>
  <si>
    <t>25380.002799/2023-77</t>
  </si>
  <si>
    <t>Compra da roupa do Zé Gotinha</t>
  </si>
  <si>
    <t>%</t>
  </si>
  <si>
    <t>25380.002669/2023-34</t>
  </si>
  <si>
    <t>750008/23</t>
  </si>
  <si>
    <t>Projeto Fiotec: Aprimorar as ações de vigilância e pesquisas em saúde, utilizando a abordagem da Saúde Única, por meio do fortalecimento do Centro Nacional de Primatas (CENP), com a finalidade de responder às demandas encaminhadas pela Secretária de Vigilância, Saúde e Ambiente – SVSA, com ações voltadas à Saúde Pública</t>
  </si>
  <si>
    <t>Contratação de Contratação de serviço - inscrição 02 (dois) Servidores na 18ª edição do Congresso RedPOP , nos termos da tabela abaixo, conforme condições e exigências estabelecidas neste instrumento.</t>
  </si>
  <si>
    <t>25380.002149/2023-21</t>
  </si>
  <si>
    <t>940021/23</t>
  </si>
  <si>
    <t>Projeto Fiotec: Prestação de serviços tecnológicos por meio da Rede de Plataformas Tecnológica Fiocruz para fortalecer o sistema nacional de ciência tecnológica e inovação em saúde no país</t>
  </si>
  <si>
    <t/>
  </si>
  <si>
    <t>25380.002747/2023-09</t>
  </si>
  <si>
    <t>790016/23</t>
  </si>
  <si>
    <t>790017/23</t>
  </si>
  <si>
    <t>790018/23</t>
  </si>
  <si>
    <t>790019/23</t>
  </si>
  <si>
    <t>790021/23</t>
  </si>
  <si>
    <t>790022/23</t>
  </si>
  <si>
    <t>790023/23</t>
  </si>
  <si>
    <t>790024/23</t>
  </si>
  <si>
    <t>790025/23</t>
  </si>
  <si>
    <t>790026/23</t>
  </si>
  <si>
    <t>790027/23</t>
  </si>
  <si>
    <t>Projeto Fiotec: XII Congresso Brasileiro de Agroecologia: em movimento: semeando agroecologia, colhendo saúde na boca do povo</t>
  </si>
  <si>
    <t>25380.002618/2023-11</t>
  </si>
  <si>
    <t>Projeto Fiotec: Oferta de Curso de Especialização em Medicina de Família e Comunidade, na modalidade EAD, em seus componentes de ensino, supervisão e avaliação, direcionado aos profissionais médicos participantes do Projeto Mais Médicos para o Brasil (PMMB)</t>
  </si>
  <si>
    <t>860027/23</t>
  </si>
  <si>
    <t>25380.002510/2023-10</t>
  </si>
  <si>
    <t>750005/23</t>
  </si>
  <si>
    <t>Projeto Fiotec: Apoio ao aprimoramento da gestão das políticas e programas da Atenção Hospitalar, Domiciliar e de Urgência e da Força Nacional do SUS</t>
  </si>
  <si>
    <t>25380.002641/2023-05</t>
  </si>
  <si>
    <t>Projeto Fiotec: Direitos Humanos, Proteção à Ciência e aos Cientistas</t>
  </si>
  <si>
    <t>790028/23</t>
  </si>
  <si>
    <t>25380.002771/2023-30</t>
  </si>
  <si>
    <t>250108/23</t>
  </si>
  <si>
    <t>Projeto Fiotec: Apoiar nas ações de Gestão, Governança, Qualificação e Inovação, dos serviços prestados pelo Fundo Nacional de Saúde - FNS, como ator institucional do responsável pela gestão financeira dos recursos do Sistema Único de Saúde – SUS</t>
  </si>
  <si>
    <t>25380.002693/2023-73</t>
  </si>
  <si>
    <t>Projeto Fiotec: Programa Institucional de Territórios Sustentáveis e Saudáveis – PITSS</t>
  </si>
  <si>
    <t>790029/23</t>
  </si>
  <si>
    <t>25380.002468/2023-37</t>
  </si>
  <si>
    <t>Projeto Fiotec: Saúde, Ciência e Participação Popular: tecendo redes em defesa do SUS</t>
  </si>
  <si>
    <t>720003/23</t>
  </si>
  <si>
    <t>25380.002772/2023-84</t>
  </si>
  <si>
    <t>790020/23</t>
  </si>
  <si>
    <t>Projeto Fiotec:  Curso
“Saúde Comunitária: Uma Construção de Todos” – Edição de 2023</t>
  </si>
  <si>
    <t>25380.002732/2023-32</t>
  </si>
  <si>
    <t>790030/23</t>
  </si>
  <si>
    <t>Projeto Fiotec: Fortalecimento das políticas de vigilância em saúde ambiental (VSA) e saúde do trabalhador (ST) no Sistema Único de Saúde (SUS)</t>
  </si>
  <si>
    <t>25380.002220/2023-76</t>
  </si>
  <si>
    <t>940028/23</t>
  </si>
  <si>
    <t>Projeto Fiotec:  Suporte e Consolidação de ações Praticadas pela Comissão Técnica de Biossegurança e Bioproteção da Fiocruz (CTBio-Fiocruz/VPPCB)</t>
  </si>
  <si>
    <t>25380.002687/2023-16</t>
  </si>
  <si>
    <t>940029/23</t>
  </si>
  <si>
    <t>Projeto Fiotec:  Estruturação da presença internacional da Fiocruz</t>
  </si>
  <si>
    <t>25380.003122/2023-56</t>
  </si>
  <si>
    <t>Projeto Fiotec:  Avaliação do PRONON do PRONAS/PCD e aprimoramento dos programas para os próximos anos fiscais– Fase II</t>
  </si>
  <si>
    <t>750007/23</t>
  </si>
  <si>
    <t>25380.003148/2023-02</t>
  </si>
  <si>
    <t>Projeto Fiotec: Qualificação da Gestão no Departamento de Gestão Hospitalar e nos Hospitais Federais do Rio de Janeiro – Modernização de Processos Gerenciais</t>
  </si>
  <si>
    <t>750006/23</t>
  </si>
  <si>
    <t>560001/23</t>
  </si>
  <si>
    <t>560004/23</t>
  </si>
  <si>
    <t>25380.001428/2023-78</t>
  </si>
  <si>
    <t>QuantStudio™ 7 Pro Real-Time PCR System, 96-well, 0.2 mL, laptop - MARCA THERMO</t>
  </si>
  <si>
    <t>940013/23</t>
  </si>
  <si>
    <t>940016/23</t>
  </si>
  <si>
    <t>940030/23</t>
  </si>
  <si>
    <t>390118/23</t>
  </si>
  <si>
    <t>390119/23</t>
  </si>
  <si>
    <t>390120/23</t>
  </si>
  <si>
    <t>390121/23</t>
  </si>
  <si>
    <t>970015/23</t>
  </si>
  <si>
    <t>940022/23</t>
  </si>
  <si>
    <t>940023/23</t>
  </si>
  <si>
    <t>250111/23</t>
  </si>
  <si>
    <t>25380.002987/2023-03</t>
  </si>
  <si>
    <t>400065/23</t>
  </si>
  <si>
    <t>Inscrição de Servidora do CST/COGEPE/FIOCRUZ no 9º Congresso Brasileiro de Ciências Sociais e Humanas em Saúde, que será realizado em Recife - PE, no período de 01 a 03 de novembro de 2023.</t>
  </si>
  <si>
    <t>940026/23</t>
  </si>
  <si>
    <t>390115/23</t>
  </si>
  <si>
    <t>25380.003027/2023-52</t>
  </si>
  <si>
    <t>CONTRATAÇÃO DE EMPRESA ESPECIAIZADA PARA PRESTAÇÃO DE SERVIÇO DE MANUTENÇÃO PREVENTIVA EM ARQUIVO DESLIZANTE.</t>
  </si>
  <si>
    <t>25380.003062/2023-71</t>
  </si>
  <si>
    <t>Aquisição de microbalança analítica, marca Mettler Toledo, equipamento de laboratório para o Serviço de Equivalência e Farmacocinética - SEFAR</t>
  </si>
  <si>
    <t>25380.003162/2023-06</t>
  </si>
  <si>
    <t>Aquisição de equipamentos de laboratório da marca Thermo (Importação direta - Inexigibilidade)</t>
  </si>
  <si>
    <t>FIOCRUZ/CE
PR/CVSLR
PR/VPPCB</t>
  </si>
  <si>
    <t>25380.003217/2023-70</t>
  </si>
  <si>
    <t>Inscrição de servidores da COGEPE/Fiocruz no curso “Os impactos da Reforma Previdenciária sobre os Regimes Próprios de Previdência – EC n.º 103/2019 e Averbação de tempo de serviço e de contribuição na Administração Pública – Portaria MTP n.º 1.467/2022”, que será realizado no formato a distância, no período de 25 a 29 de setembro de 2023.</t>
  </si>
  <si>
    <t>400073/23</t>
  </si>
  <si>
    <t>250109/23</t>
  </si>
  <si>
    <t>390122/23</t>
  </si>
  <si>
    <t>390117/23</t>
  </si>
  <si>
    <t>390114/23</t>
  </si>
  <si>
    <t>340001/23</t>
  </si>
  <si>
    <t>400064/23</t>
  </si>
  <si>
    <t>970010/23</t>
  </si>
  <si>
    <t>970011/23</t>
  </si>
  <si>
    <t>970012/23</t>
  </si>
  <si>
    <t>970024/23</t>
  </si>
  <si>
    <t>Gestor: COGEAD/DECOM/SEAC
Versão 07 - setembro/2023 (06.09.23)</t>
  </si>
  <si>
    <t>390139/23</t>
  </si>
  <si>
    <t>390136/23</t>
  </si>
  <si>
    <t>250048/23</t>
  </si>
  <si>
    <t>250049/23</t>
  </si>
  <si>
    <t>25380.002688/2023-61</t>
  </si>
  <si>
    <t xml:space="preserve">TERCEIRIZAÇÃO COPA E COZINHA </t>
  </si>
  <si>
    <t xml:space="preserve">Avaliando se o processo terá continuidade </t>
  </si>
  <si>
    <t>Aguardando parecer</t>
  </si>
  <si>
    <t>Em processo de confecção de atas</t>
  </si>
  <si>
    <t>R$ 156.416,80</t>
  </si>
  <si>
    <t>Para responder os apontamentos da PF</t>
  </si>
  <si>
    <t>25380.001832/2023-41</t>
  </si>
  <si>
    <t>940027/23</t>
  </si>
  <si>
    <t>Aquisição em caráter EMERGENCIAL de mobiliário – armários deslizante</t>
  </si>
  <si>
    <t>25380.002774/2023-73</t>
  </si>
  <si>
    <t>Projeto Fiotec: “Fortalecimento das ações
estratégicas do Centro de Pesquisa, Inovação e Vigilância em Covid-19
e Emergências Sanitárias</t>
  </si>
  <si>
    <t>940033/23</t>
  </si>
  <si>
    <t>25380.002895/2023-15</t>
  </si>
  <si>
    <t>Projeto Fiotec: Fortalecimento da Vigilância
Ambiental e Saúde do Trabalhador na Atenção Integral à Saúde das
Populações Expostas a Substância Químicas em Áreas Contaminadas</t>
  </si>
  <si>
    <t>790031/23</t>
  </si>
  <si>
    <t>25380.002960/2023-11</t>
  </si>
  <si>
    <t>Projeto Fiotec: Produzir Estudos de Avaliação e Monitoramento de Tecnologias em Saúde</t>
  </si>
  <si>
    <t>970025/23</t>
  </si>
  <si>
    <t>25380.003254/2023-88</t>
  </si>
  <si>
    <t>660014/23</t>
  </si>
  <si>
    <t>Projeto Fiotec: Territorialização da Agenda 2030 na perspectiva da determinação social da saúde: Direito à Cidade, Soberania e Segurança Alimentar e Saúde Única na região da Pedra Branca e entorno</t>
  </si>
  <si>
    <t>25380.003219/2023-69</t>
  </si>
  <si>
    <t>Projeto Fiotec: APOIO A FRENTE PARLAMENTAR MISTA DA VACINA</t>
  </si>
  <si>
    <t>750010/23</t>
  </si>
  <si>
    <t>25380.003242/2023-53</t>
  </si>
  <si>
    <t>Projeto Fiotec: Engajamento social e a participação efetiva do controle social na Ciência, Tecnologia e Inovação em Saúde – Integra Segunda Fase</t>
  </si>
  <si>
    <t>25380.002517/2023-31</t>
  </si>
  <si>
    <t>Projeto Fiotec: Elaboração de plano de monitoramento e gerenciamento dos casos incidentes de triquíase tracomatosa no
contexto pós eliminação do tracoma como saúde pública</t>
  </si>
  <si>
    <t>250113/23</t>
  </si>
  <si>
    <t>25380.003223/2023-27</t>
  </si>
  <si>
    <t>860031/23</t>
  </si>
  <si>
    <t>Projeto Fiotec: Pesquisa, Desenvolvimento e
Inovação Estratégicas para a Prevenção, Preparação e Resposta às
Emergências em Saúde</t>
  </si>
  <si>
    <t>Devolvemos o processo para verificação e negociação do limite orçamentário da UGR, no momento com crédito insuficiente.</t>
  </si>
  <si>
    <t>25380.003237/2023-41</t>
  </si>
  <si>
    <t>Inscrição de 6 (seis) Servidores para participação no VII Congresso de Gestão Tributária na Administração Pública - GTAP, ser realizado nos dias 16 e 17 de novembro de 2023, no Hotel Deville Prime, Salvador – BA. Luciana Vivorio Cardoso, Marcus Vinicius Mendonça, Denise Moraes Moreira, Marcia Cristina Pinheiro Gomes, Carlos Henrique da Silva Athayde, Maria de Lourdes Ferraz Heleodoro.</t>
  </si>
  <si>
    <t>390132/23</t>
  </si>
  <si>
    <t>25380.003139/2023-11</t>
  </si>
  <si>
    <t>780021/23</t>
  </si>
  <si>
    <t>Projeto Fiotec: Realizar uma etapa do estudo de fase III para avaliação da eficácia da vacina Schistovac contra a esquistosomose mansonica</t>
  </si>
  <si>
    <t>25380.003137/2023-14</t>
  </si>
  <si>
    <t>Projeto Fiotec: Potencializar a Eficiência Operacional e a Qualidade às Áreas de Projetos Estratégicos da SAA</t>
  </si>
  <si>
    <t>750011/23</t>
  </si>
  <si>
    <t>25380.003299/2023-52</t>
  </si>
  <si>
    <t>Assinatura anual do Banco de Preços – Portal Eletrônico de consulta a Base de Dados preços praticados em processos de aquisições</t>
  </si>
  <si>
    <t>390131/23</t>
  </si>
  <si>
    <t>COGEAD/SEAC</t>
  </si>
  <si>
    <t>25380.003456/2023-20</t>
  </si>
  <si>
    <t>PR/CORREG</t>
  </si>
  <si>
    <t>Inscrição de 7 (sete) servidores para o Curso de Prevenção e Combate ao Assédio Sexual, Moral e Outras Formas de Discriminação no Ambiente de Trabalho de 02 a 06 de outubro/2023 na modalidade EAD Síncrono</t>
  </si>
  <si>
    <t>020004/23</t>
  </si>
  <si>
    <t>25380.003107/2023-16</t>
  </si>
  <si>
    <t>Projeto Fiotec: Promoção das ações de Vigilância em Saúde para o fortalecimento das ações de promoção da saúde, prevenção e controle de doenças transmissíveis, não-transmissíveis e seus fatores de risco</t>
  </si>
  <si>
    <t>180018/23</t>
  </si>
  <si>
    <t>25380.003563/2023-58</t>
  </si>
  <si>
    <t>Projeto Fiotec: Reforma Agrária no XII Congresso Brasileiro de Agroecologia</t>
  </si>
  <si>
    <t>790033/23</t>
  </si>
  <si>
    <t>25380.002306/2023-07</t>
  </si>
  <si>
    <t>Prestação de serviço de atualização do software “DANGEROUS GOODS REGULATIONS (EDGR), de empresa especializada em classificação de material perigoso (IATA - International Air Transport Association)</t>
  </si>
  <si>
    <t>390130/23</t>
  </si>
  <si>
    <t>25380.002773/2023-29</t>
  </si>
  <si>
    <t>Prestação de serviço de publicação do artigo científico "Uma Abordagem de Terapia Racional de Doenças Neoplásicas Baseada em Hub</t>
  </si>
  <si>
    <t>970020/23</t>
  </si>
  <si>
    <t>180014/23</t>
  </si>
  <si>
    <t>180015/23</t>
  </si>
  <si>
    <t>180016/23</t>
  </si>
  <si>
    <t>940031/23</t>
  </si>
  <si>
    <t>940032/23</t>
  </si>
  <si>
    <t>730223/23</t>
  </si>
  <si>
    <t>980012/23</t>
  </si>
  <si>
    <t>980013/23</t>
  </si>
  <si>
    <t>850154/23</t>
  </si>
  <si>
    <t>850155/23</t>
  </si>
  <si>
    <t>850156/23</t>
  </si>
  <si>
    <t>760016/23</t>
  </si>
  <si>
    <t>760017/23</t>
  </si>
  <si>
    <t>860030/23</t>
  </si>
  <si>
    <t>860062/23</t>
  </si>
  <si>
    <t>860033/23</t>
  </si>
  <si>
    <t>660013/23</t>
  </si>
  <si>
    <t>970004/23</t>
  </si>
  <si>
    <t>970006/23</t>
  </si>
  <si>
    <t>970014/23</t>
  </si>
  <si>
    <t>970016/23</t>
  </si>
  <si>
    <t>970018/23</t>
  </si>
  <si>
    <t>970019/23</t>
  </si>
  <si>
    <t>970023/23</t>
  </si>
  <si>
    <t>870140/23</t>
  </si>
  <si>
    <t>870141/23</t>
  </si>
  <si>
    <t>870142/23</t>
  </si>
  <si>
    <t>870147/23</t>
  </si>
  <si>
    <t>250117/23</t>
  </si>
  <si>
    <t>250118/23</t>
  </si>
  <si>
    <t>970009/23</t>
  </si>
  <si>
    <t>970008/23</t>
  </si>
  <si>
    <t>940034/23</t>
  </si>
  <si>
    <t>390144/23</t>
  </si>
  <si>
    <t>25380.003224/2023-71</t>
  </si>
  <si>
    <t>25380.003247/2023-86</t>
  </si>
  <si>
    <t>Aquisição de amostrador automático/injetor, modelo SIL-30ACMP, marca Shimadzu, para o Serviço de Equivalência e Farmacocinética - SEFAR</t>
  </si>
  <si>
    <t>25380.003373/2023-31</t>
  </si>
  <si>
    <t>Inscrição para participação no curso Retenções de  Tributos na Administração Pública Federal, Estadual e  Municipal e Novas  Declarações  Obrigatórias a partir de 2023: SPED; E-SOCIAL; EFD-REINF E DCTFWEB. Atualizado com as novas IN'S RFB NºS 2.145/2023, 2.133/2023 E 2.110/2022.</t>
  </si>
  <si>
    <t>390142/23</t>
  </si>
  <si>
    <t>25380.002921/2023-13</t>
  </si>
  <si>
    <t>Aquisição de equipamentos de laboratório - Autoclave de Barreira B0115-370P Marca/Fabricante: Baumer S.A. - CVRLS</t>
  </si>
  <si>
    <t>CVRLS/PR</t>
  </si>
  <si>
    <t>25380.003051/2023-91</t>
  </si>
  <si>
    <t>Aquisição de equipamento de laboratório, triturador modelo 2 E 385 - Marca Bumerangue DE. - VPPCB</t>
  </si>
  <si>
    <t>940037/23</t>
  </si>
  <si>
    <t>VPPCB/PR</t>
  </si>
  <si>
    <t>25380.003699/2023-68</t>
  </si>
  <si>
    <t>Inscrição de servidora da CDP/COGEPE/Fiocruz no Seminário Nacional de Governança de Pessoas para Administração Pública que será realizado de forma presencial, no período de 23 a 25 de outubro de 2023, em Foz do Iguaçu - Paraná.</t>
  </si>
  <si>
    <t>COGEPE/SEAD</t>
  </si>
  <si>
    <t>25380.001820/2023-17</t>
  </si>
  <si>
    <t>Criação e manutenção de plataforma OTT de streaming  multiplataforma (Web, Smartphones e Smart TVs) para transmissão online do conteúdo audiovisual produzido pelo Canal Saúde</t>
  </si>
  <si>
    <t>560005/23</t>
  </si>
  <si>
    <t>CS/PR</t>
  </si>
  <si>
    <t>25380.002603/2023-44</t>
  </si>
  <si>
    <t>Contratação de empresa especializada na prestação de serviço em Educação Infantil (Creche e Pré-escola).</t>
  </si>
  <si>
    <t>Aguardando elaboração do ETP e demais artefatos</t>
  </si>
  <si>
    <t>25380.002604/2023-99</t>
  </si>
  <si>
    <t>Contratação de empresa especializada na prestação de serviço na área de atenção à saúde do trabalhador (promoção, prevenção, assistência e vigilância em saúde do trabalhador) – CST/Cogepe.</t>
  </si>
  <si>
    <t>Gestor: COGEAD/DECOM/SEAC
Versão 08 - outubro/2023 (06.10.23)</t>
  </si>
  <si>
    <t>Pregão 51/2023 em andamento</t>
  </si>
  <si>
    <t xml:space="preserve">Elaboração de RCO, alteração no TR, autorizações e listas de verificação </t>
  </si>
  <si>
    <t>Atualização da pesquisa de preços, após novo Termo de Referência</t>
  </si>
  <si>
    <t>Retorno após resposta aos apontamentos</t>
  </si>
  <si>
    <t>Retornou da PF após apontamentos</t>
  </si>
  <si>
    <t>25380.003059/2023-58</t>
  </si>
  <si>
    <t>Projeto Fiotec: Análise e Ações de Apoio ao Aprimoramento das Políticas e Práticas Vinculadas à Atenção Primária à Saúde no Âmbito do Sistema Único de Saúde</t>
  </si>
  <si>
    <t>Devolvido pelo SEOR ao EPP para aguardo da finalização transf. TED</t>
  </si>
  <si>
    <t>750009/23</t>
  </si>
  <si>
    <t>SEOPEC encaminhando o processo para que o(s) setor(es) possa(m) acompanhar a efetivação da(s) contratação(ões).</t>
  </si>
  <si>
    <t>860038/23</t>
  </si>
  <si>
    <t>25380.003361/2023-14</t>
  </si>
  <si>
    <t>900002/23</t>
  </si>
  <si>
    <t>Projeto Fiotec: Ações estratégicas de fortalecimento e desenvolvimento da unidade Fiocruz-Piauí</t>
  </si>
  <si>
    <t>Respondendo PF área de compras e publicar INEX</t>
  </si>
  <si>
    <t>25380.003575/2023-82</t>
  </si>
  <si>
    <t>Projeto Fiotec: Agroecologia na boca do povo</t>
  </si>
  <si>
    <t>790036/23</t>
  </si>
  <si>
    <t>790037/23</t>
  </si>
  <si>
    <t>25380.003173/2023-88</t>
  </si>
  <si>
    <t>PRESIDÊNCIA</t>
  </si>
  <si>
    <t>250110/23</t>
  </si>
  <si>
    <t>Contratação de estande para 58º Congresso da Sociedade Brasileira de Medicina Tropical</t>
  </si>
  <si>
    <t>25380.003192/2023-12</t>
  </si>
  <si>
    <t>Projeto Fiotec: Rede de Saúde Humana, Animal e Ambiental – REDE SAÚDE ÚNICA – Rio Grande do Sul – FASE II</t>
  </si>
  <si>
    <t>250122/23</t>
  </si>
  <si>
    <t>25380.003193/2023-59</t>
  </si>
  <si>
    <t>Projeto Fiotec: Tecer diálogos entre Promoção da Saúde, Educação, Juventudes e Territórios Vulnerabilizados</t>
  </si>
  <si>
    <t>720004/23</t>
  </si>
  <si>
    <t>400080/23</t>
  </si>
  <si>
    <t>25380.003352/2023-15</t>
  </si>
  <si>
    <t>Projeto Fiotec: Contribuir para o desenvolvimento e gestão de ações para fortalecimento 
do complexo industrial da saúde-fase 2</t>
  </si>
  <si>
    <t>780025/23</t>
  </si>
  <si>
    <t>25380.003285/2023-39</t>
  </si>
  <si>
    <t>Projeto Fiotec: Desenvolvimento do Observatório de Sustentabilidade da Saúde, que viabilizará o acompanhamento das metas através de indicadores e estudos científicos com o propósito de contribuir com a implementação da Agenda 2030 em seus objetivos amplos de saúde e Subsidiar o Ministério da Saúde na elaboração da estratégia de transformação digital do SUS</t>
  </si>
  <si>
    <t>250130/23</t>
  </si>
  <si>
    <t>25380.003175/2023-77</t>
  </si>
  <si>
    <t>Contratação para a participação de 43servidores no 7º Congresso Brasileiro de Governança, Controle Público e Gestão de Riscos nas Aquisições.</t>
  </si>
  <si>
    <t>390147/23</t>
  </si>
  <si>
    <t>COGEAD/SGT</t>
  </si>
  <si>
    <t>25380.003233/2023-62</t>
  </si>
  <si>
    <t>250123/23</t>
  </si>
  <si>
    <t>Projeto Fiotec: Construção e lançamento da Campanha Nacional de Combate à Desertificação</t>
  </si>
  <si>
    <t>25380.002759/2023-25</t>
  </si>
  <si>
    <t>Projeto Fiotec: Agroecologia Camponesa e Promoção da Saúde no Campo e na Cidade</t>
  </si>
  <si>
    <t>790039/23</t>
  </si>
  <si>
    <t>790038/23</t>
  </si>
  <si>
    <t>790040/23</t>
  </si>
  <si>
    <t>790041/23</t>
  </si>
  <si>
    <t>790042/23</t>
  </si>
  <si>
    <t>790043/23</t>
  </si>
  <si>
    <t>790044/23</t>
  </si>
  <si>
    <t>790045/23</t>
  </si>
  <si>
    <t>790046/23</t>
  </si>
  <si>
    <t>790047/23</t>
  </si>
  <si>
    <t>790048/23</t>
  </si>
  <si>
    <t>790049/23</t>
  </si>
  <si>
    <t>790050/23</t>
  </si>
  <si>
    <t>790051/23</t>
  </si>
  <si>
    <t>790052/23</t>
  </si>
  <si>
    <t>790053/23</t>
  </si>
  <si>
    <t>790054/23</t>
  </si>
  <si>
    <t>790055/23</t>
  </si>
  <si>
    <t>790056/23</t>
  </si>
  <si>
    <t>790057/23</t>
  </si>
  <si>
    <t>790058/23</t>
  </si>
  <si>
    <t>25380.002762/2023-49</t>
  </si>
  <si>
    <t>Aquisição de Licenciamento e Serviço de Suporte Técnico para equipamentos da marca Fortinet, com prestação de serviços de suporte técnico</t>
  </si>
  <si>
    <t>800039/23</t>
  </si>
  <si>
    <t>PR/COGETIC</t>
  </si>
  <si>
    <t>25380.003486/2023-36</t>
  </si>
  <si>
    <t>Projeto Fiotec: VIGILÂNCIA SANITÁRIA: INOVAÇÃO, QUALIFICAÇÃO E INTEGRAÇÃO, NO MUNICÍPIO DO RIO DE JANEIRO</t>
  </si>
  <si>
    <t>Aguradando emissão de RCO e demais docs;</t>
  </si>
  <si>
    <t>250136/23</t>
  </si>
  <si>
    <t>25380.003884/2023-52</t>
  </si>
  <si>
    <t>250129/23</t>
  </si>
  <si>
    <t>Sonorização - FIOCRUZ PRA VC</t>
  </si>
  <si>
    <t>SEVEN/PR</t>
  </si>
  <si>
    <t>25380.003775/2023-35</t>
  </si>
  <si>
    <t>560006/23</t>
  </si>
  <si>
    <t>Aquisição de Equipamentos</t>
  </si>
  <si>
    <t>25380.003966/2023-05</t>
  </si>
  <si>
    <t>Projeto Fiotec: Desenvolvimento de Tecnologias 3D para Soluções de Cirurgias de Cranioplastia Customizada em Crianças (conceito)</t>
  </si>
  <si>
    <t>970030/23</t>
  </si>
  <si>
    <t>25380.003881/2023-19</t>
  </si>
  <si>
    <t>Lanches - FIOCRUZ PRA VC</t>
  </si>
  <si>
    <t>250128/23</t>
  </si>
  <si>
    <t>25380.003967/2023-41</t>
  </si>
  <si>
    <t>Projeto Fiotec: Aplicações de Tecnologias 3D para Soluções de Cirurgias de Cranioplastia Pós-Craniotomia - Fase de ampliação da produtividade e atendimentos no SUS</t>
  </si>
  <si>
    <t>970029/23</t>
  </si>
  <si>
    <t>25380.003061/2023-27</t>
  </si>
  <si>
    <t>Projeto Fiotec: Estruturar Cadeias de Valor de plantas medicinais, aromáticas e condimentares e da sociobiodiversidade para o acesso a mercados, articulando a bioeconomia ao desenvolvimento territorial sustentável para o enfrentamento dos condicionantes sócio-ambientais da saúde de agricultores familiares, e povos e comunidades tradicionais – ArticulaFito IV</t>
  </si>
  <si>
    <t>250137/23</t>
  </si>
  <si>
    <t>817271/23</t>
  </si>
  <si>
    <t>R$ 15.483.492,03</t>
  </si>
  <si>
    <t>Empenhado</t>
  </si>
  <si>
    <t>25380.003738/2023-27</t>
  </si>
  <si>
    <t>Projeto PROFSAÚDE – Mestrado Profissional em Saúde da Família</t>
  </si>
  <si>
    <t>950003/23</t>
  </si>
  <si>
    <t>25380.003848/2023-99</t>
  </si>
  <si>
    <t>Projeto Agentes Populares como estratégia para o desenvolvimento de territórios saudáveis e sustentáveis, em grandes e médios centros urbanos do Brasil - 2024</t>
  </si>
  <si>
    <t>720006/23</t>
  </si>
  <si>
    <t>720007/23</t>
  </si>
  <si>
    <t>720008/23</t>
  </si>
  <si>
    <t>720009/23</t>
  </si>
  <si>
    <t>720010/23</t>
  </si>
  <si>
    <t>25380.003729/2023-36</t>
  </si>
  <si>
    <t>Projeto Promover implementação dos Círculos Metropolitanos, um programa da Periferia Brasileira de Letras (PBL)</t>
  </si>
  <si>
    <t>720005/23</t>
  </si>
  <si>
    <t>25380.004073/2023-79</t>
  </si>
  <si>
    <t>Projeto Educação e Saúde do Campo: Agroecologia na formação de trabalhadores/as e educadores/as populares e a promoção do SUS nas áreas de Reforma Agrária</t>
  </si>
  <si>
    <t>790059/23</t>
  </si>
  <si>
    <t>25380.003487/2023-81</t>
  </si>
  <si>
    <t>250140/23</t>
  </si>
  <si>
    <t>Projeto Laboratório de Inovação na Atenção Primária à Saúde – Dourados MS Fiocruz</t>
  </si>
  <si>
    <t>25380.004266/2023-20</t>
  </si>
  <si>
    <t>750013/23</t>
  </si>
  <si>
    <t>Projeto Fomento as ações estratégicas de provimento e formação em saúde no âmbito da Atenção Primária à Saúde</t>
  </si>
  <si>
    <t>Testando amostras</t>
  </si>
  <si>
    <t>390148/23</t>
  </si>
  <si>
    <t>180020/23</t>
  </si>
  <si>
    <t>25380.003702/2023-43</t>
  </si>
  <si>
    <t>960001/23</t>
  </si>
  <si>
    <t>Inscrição da servidora Carla Maia Einsiedler, matrícula SIAPE Nº 1535486, no XVII Encontro Nacional FORTEC VII Congresso Internacional PROFNIT XII ProspeCT&amp;I organizado pelo Fórum Nacional dos Gestores de inovação e Transferência de Tecnologia (FORTEC) e o seu mestrado profissional PROFNIT. </t>
  </si>
  <si>
    <t>GESTEC/ VPPIS</t>
  </si>
  <si>
    <t>25380.003527/2023-94</t>
  </si>
  <si>
    <t>25380.002522/2023-44</t>
  </si>
  <si>
    <t>25071.000060/2023-14</t>
  </si>
  <si>
    <t>25380.002558/2023-28</t>
  </si>
  <si>
    <t>25380.003885/2023-05</t>
  </si>
  <si>
    <t>25380.003326/2023-97</t>
  </si>
  <si>
    <t>25380.003964/2023-16</t>
  </si>
  <si>
    <t>25380.003693/2023-91</t>
  </si>
  <si>
    <t>25380.003859/2023-79</t>
  </si>
  <si>
    <t>25380.004028/2023-14</t>
  </si>
  <si>
    <t>25380.003248/2023-21</t>
  </si>
  <si>
    <t>25380.003249/2023-75</t>
  </si>
  <si>
    <t>25380.001578/2023-81</t>
  </si>
  <si>
    <t>Inscrição 01 (um) servidor na XXII Simpósio Brasileiro de Jogos e Entretenimento Digital</t>
  </si>
  <si>
    <t>970026/23</t>
  </si>
  <si>
    <t>Aquisição de equipamentos para veiculação do sinal do Canal Saúde</t>
  </si>
  <si>
    <t xml:space="preserve">
Aquisição de Macbook Pro 14'' CPU M2 de 10 núcleos GPU de 16 núcleos, memória unificada de 16 GB SSD de 512 GB</t>
  </si>
  <si>
    <t>800038/23</t>
  </si>
  <si>
    <t>COGIC</t>
  </si>
  <si>
    <t>Pagamento da inscrição para a V Reunião de Antropologia da Saúde</t>
  </si>
  <si>
    <t>Prestação de serviço de manutenção de licença de uso de Genexus Professional Edition, Geradores Java, Gerador Native Mobile e GxQuery, com suporte online e por telefone, pelo período de 12(doze) meses. Os itens objetos deste projeto básico compõem única solução sendo observados o atendimento ao Inciso I do art. 3 da SGD/ME nº94, de 2022. Foram preconizados também os dispostos do art. 16 da SGD/ME nº94, de 2022, bem como do anexo da referida instrução, visto que trata-se de solução de software.</t>
  </si>
  <si>
    <t>800040/23</t>
  </si>
  <si>
    <t>CONTRATAÇÃO DE EMPRESA ESPECIALIZADA PARA CONFECÇÃO DE UNIFORMES </t>
  </si>
  <si>
    <t>DIVERSOS</t>
  </si>
  <si>
    <t>Em elaboração de documentos</t>
  </si>
  <si>
    <t>Contratação de solução de Gerenciamento Unificado de Ameaças para proteção das Unidades regionais</t>
  </si>
  <si>
    <t>curso Business High Performance.</t>
  </si>
  <si>
    <t>AQUISIÇÃO DE CENTRAL DE ALARME PARA O ALMOXARIFADO CENTRAL/COGEAD</t>
  </si>
  <si>
    <t>Elaboração de documentos</t>
  </si>
  <si>
    <t>Devolvido para verificar se irá prosseguir</t>
  </si>
  <si>
    <t>800044/23</t>
  </si>
  <si>
    <t>LICENCAS DE USO DE SOFTWARE ESPECIALIZADO EM MODELAGEM, DOCUMENTACA
AUTOMATIZACAO DE PROCESSOS DE NEGOCIO EM NOTACAO BPMN: BIZAGI MODEL
ENTERPRISE, NA MODALIDADE DE SUBSCRICAO (LOCACAO), CONFORME TERMO DE
REFERENCIA</t>
  </si>
  <si>
    <t>180022/23</t>
  </si>
  <si>
    <t>180023/23</t>
  </si>
  <si>
    <t>180024/23</t>
  </si>
  <si>
    <t>180025/23</t>
  </si>
  <si>
    <t>180026/23</t>
  </si>
  <si>
    <t>180027/23</t>
  </si>
  <si>
    <t>180028/23</t>
  </si>
  <si>
    <t>940039/23</t>
  </si>
  <si>
    <t>940043/23</t>
  </si>
  <si>
    <t>940044/23</t>
  </si>
  <si>
    <t>870174/23</t>
  </si>
  <si>
    <t>970028/23</t>
  </si>
  <si>
    <t>Aquisição de 200 porta celulares e 200 blocos.</t>
  </si>
  <si>
    <t>Aquisição de Sistema de Dissolução com amostrador automático, marca Distek, para o Serviço de Equivalência e Farmacocinética - SEFAR</t>
  </si>
  <si>
    <t>Aquisição de Sistema de Dissolução USP 4 - Célula de Fluxo, marca Sotax, para o Serviço de Equivalência e Farmacocinética - SEFAR</t>
  </si>
  <si>
    <t>Aquisição de computador</t>
  </si>
  <si>
    <t>800037/23</t>
  </si>
  <si>
    <t>250139/23</t>
  </si>
  <si>
    <t>Gestor: COGEAD/DECOM/SEAC
Versão 09 - novembro/2023 (23.11.23)</t>
  </si>
  <si>
    <t>Pregão Eletrônico 55/2023 em andamento</t>
  </si>
  <si>
    <t>Enviado à PF para parecer jurídico</t>
  </si>
  <si>
    <t>800045/23</t>
  </si>
  <si>
    <t>800046/23</t>
  </si>
  <si>
    <t>800047/23</t>
  </si>
  <si>
    <t>800048/23</t>
  </si>
  <si>
    <t>800049/23</t>
  </si>
  <si>
    <t>25380.004377/2023-36</t>
  </si>
  <si>
    <t>Projeto Inserção internacional da Fiocruz: ações junto a Instituições francesas de ciência, tecnologia, inovação e educação em saúde</t>
  </si>
  <si>
    <t>250156/23</t>
  </si>
  <si>
    <t>25380.004625/2023-49</t>
  </si>
  <si>
    <t>Projeto Fortalecimento de Redes de Agricultura Urbana e Periurbana e Promoção da Saúde em Cidades</t>
  </si>
  <si>
    <t>790062/23</t>
  </si>
  <si>
    <t>25380.004629/2023-27</t>
  </si>
  <si>
    <t>Projeto Cenário Atual e Futuro
das Demandas Judiciais para Acesso a Produtos Contendo Cannabis no
Sus</t>
  </si>
  <si>
    <t>750016/23</t>
  </si>
  <si>
    <t>25380.004407/2023-12</t>
  </si>
  <si>
    <t>Projeto Fortalecimento de expressões
artísticas e culturais da diversidade dos povos que compõem a
sociedade brasileira no XII Congresso Brasileiro de Agroecologia</t>
  </si>
  <si>
    <t>790061/23</t>
  </si>
  <si>
    <t>25380.003921/2023-22</t>
  </si>
  <si>
    <t>Projeto Aprimorar as ações de vigilância, pesquisas em saúde pública e ambiental – fase 2</t>
  </si>
  <si>
    <t>Emitindo OF</t>
  </si>
  <si>
    <t>25380.004391/2023-30</t>
  </si>
  <si>
    <t>Projeto Fortalecimento da Rede Colaborativa da Gestão do Trabalho e da Educação na Saúde no Sistema Único de Saúde</t>
  </si>
  <si>
    <t>750014/23</t>
  </si>
  <si>
    <t>750015/23</t>
  </si>
  <si>
    <t>25380.004078/2023-00</t>
  </si>
  <si>
    <t>Projeto Diálogos e Ações em Saúde e Juventude</t>
  </si>
  <si>
    <t>720011/23</t>
  </si>
  <si>
    <t>720012/23</t>
  </si>
  <si>
    <t>720013/23</t>
  </si>
  <si>
    <t>720014/23</t>
  </si>
  <si>
    <t>720015/23</t>
  </si>
  <si>
    <t>25380.003078/2023-84</t>
  </si>
  <si>
    <t>Projeto Ensaio Clínico Piloto Misoprostol (Hemorragia Uterina) - Fase 1</t>
  </si>
  <si>
    <t>970032/23</t>
  </si>
  <si>
    <t>25380.004264/2023-31</t>
  </si>
  <si>
    <t>Projeto Programa de Avaliação e qualificação da Política Nacional de Atenção Integral à Saúde das Pessoas Privadas de Liberdade no Sistema Prisional (QUALISaP-PNAISP)</t>
  </si>
  <si>
    <t>860039/23</t>
  </si>
  <si>
    <t>25380.004464/2023-93</t>
  </si>
  <si>
    <t>Projeto Programa de fortalecimento da educação permanente em saúde para qualificação de gestores e trabalhadores da rede nacional de ouvidorias do SUS</t>
  </si>
  <si>
    <t>8600040/23</t>
  </si>
  <si>
    <t>Pregão realizado dia 08/12</t>
  </si>
  <si>
    <t>25380.003883/2023-16</t>
  </si>
  <si>
    <t>Contratação para locação de cadeiras, mesas e banheiros químicos para o Fiocruz Pra Você</t>
  </si>
  <si>
    <t>250125/23</t>
  </si>
  <si>
    <t>400077/23</t>
  </si>
  <si>
    <t>25380.003940/2023-59</t>
  </si>
  <si>
    <t>Projeto “Ampliação, fortalecimento e
consolidação das ações na área de Atenção à Saúde tratando de temas
relacionados ao cuidado com a saúde no âmbito do SUS</t>
  </si>
  <si>
    <t>790060/23</t>
  </si>
  <si>
    <t>25380.003261/2023-80</t>
  </si>
  <si>
    <t>Projeto Fortalecimento da Vigilância e Monitoramento de ações relacionadas à vacinação e doenças imunopreveníveis</t>
  </si>
  <si>
    <t>180030/23</t>
  </si>
  <si>
    <t>25380.004217/2023-97</t>
  </si>
  <si>
    <t>Projeto Consolidação e ampliação da resposta nacional às doenças infecciosas crônicas e infecções sexualmente transmissíveis, com foco na regionalização e redes de atenção à saúde</t>
  </si>
  <si>
    <t>180029/23</t>
  </si>
  <si>
    <t>Pregão marcado para o dia 13/12/2023</t>
  </si>
  <si>
    <t>Devolvido pelo SEOR ao EPP para aguardo da finalização transf. TED;</t>
  </si>
  <si>
    <t>780020/23</t>
  </si>
  <si>
    <t>Encaminhado ao SEOR diretamente pelo EPP</t>
  </si>
  <si>
    <t>25380.003094/2023-77</t>
  </si>
  <si>
    <t>Projeto Fiotec: Desenvolvimento das 5ª, 6ª. turmas do Mestrado Profissional em Saúde da Família (MPSF) e 2ª. Turma do Doutorado Profissional em Saúde da Família, da Rede Nordeste de Formação em Saúde da Família (RENASF), voltadas aos profissionais ligados à Estratégia Saúde da Família (ESF) brasileira</t>
  </si>
  <si>
    <t>870110/23</t>
  </si>
  <si>
    <t>Assinando atas</t>
  </si>
  <si>
    <t>Pregão marcado para o dia 20/12/2023</t>
  </si>
  <si>
    <t>Negociando entrega de amostras</t>
  </si>
  <si>
    <t>25380.003307/2023-61</t>
  </si>
  <si>
    <t>Contratação da prestação de serviços de manutenção preventiva e corretiva de equipamentos de laboratório - marca Thermo Fischer</t>
  </si>
  <si>
    <t>Para análise da PF</t>
  </si>
  <si>
    <t>940045/2023</t>
  </si>
  <si>
    <t>25380.004376/2023-91</t>
  </si>
  <si>
    <t>SEOR devolveu o processo ao EPP para aguardo da entrada do crédito referente ao TED na FIOCRUZ</t>
  </si>
  <si>
    <t>400087/23</t>
  </si>
  <si>
    <t>250146/23</t>
  </si>
  <si>
    <t>250149/23</t>
  </si>
  <si>
    <t>PR E COGEPE</t>
  </si>
  <si>
    <t>Recebimento do ETP e Mapa de Risco</t>
  </si>
  <si>
    <t>Primeira assessoria realizada</t>
  </si>
  <si>
    <t>Pregão marcado para o dia 22/12/2023</t>
  </si>
  <si>
    <t>Pregão marcado para o dia 21/12/2023</t>
  </si>
  <si>
    <t>980015/12</t>
  </si>
  <si>
    <t>980014/23</t>
  </si>
  <si>
    <t>970031/23</t>
  </si>
  <si>
    <t>Retornou do requisitante para prosseguimento</t>
  </si>
  <si>
    <t>Pregão marcado para o dia 19/12/2023</t>
  </si>
  <si>
    <t>DECOM respondeu apontamentos</t>
  </si>
  <si>
    <t>Gestor: COGEAD/DECOM/SEAC
Versão 10 - dezembro/2023 (13.12.23)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</si>
</sst>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  <numFmt numFmtId="165" formatCode="_-&quot;R$ &quot;* #,##0.00_-;&quot;-R$ &quot;* #,##0.00_-;_-&quot;R$ &quot;* \-??_-;_-@"/>
    <numFmt numFmtId="166" formatCode="&quot;R$&quot;\ #,##0.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2" tint="-0.899990844447157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35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indexed="81"/>
      <name val="Segoe UI"/>
      <family val="2"/>
    </font>
    <font>
      <sz val="14"/>
      <color indexed="81"/>
      <name val="Segoe UI"/>
      <family val="2"/>
    </font>
    <font>
      <b/>
      <sz val="12"/>
      <color indexed="81"/>
      <name val="Segoe UI"/>
      <family val="2"/>
    </font>
    <font>
      <b/>
      <sz val="14"/>
      <color indexed="81"/>
      <name val="Segoe UI"/>
      <family val="2"/>
    </font>
    <font>
      <b/>
      <sz val="16"/>
      <color indexed="81"/>
      <name val="Segoe UI"/>
      <family val="2"/>
    </font>
    <font>
      <sz val="16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164" fontId="11" fillId="0" borderId="0" applyBorder="0" applyProtection="0"/>
    <xf numFmtId="0" fontId="13" fillId="0" borderId="0"/>
    <xf numFmtId="0" fontId="4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6" borderId="0" applyNumberFormat="0" applyBorder="0" applyAlignment="0" applyProtection="0"/>
    <xf numFmtId="0" fontId="1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</cellStyleXfs>
  <cellXfs count="142">
    <xf numFmtId="0" fontId="0" fillId="0" borderId="0" xfId="0"/>
    <xf numFmtId="44" fontId="1" fillId="2" borderId="1" xfId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9" fontId="0" fillId="0" borderId="1" xfId="8" applyFont="1" applyBorder="1" applyAlignment="1">
      <alignment horizontal="center" vertical="center" wrapText="1"/>
    </xf>
    <xf numFmtId="10" fontId="0" fillId="0" borderId="1" xfId="8" applyNumberFormat="1" applyFont="1" applyBorder="1" applyAlignment="1">
      <alignment horizontal="center" vertical="center" wrapText="1"/>
    </xf>
    <xf numFmtId="9" fontId="0" fillId="3" borderId="1" xfId="8" applyFont="1" applyFill="1" applyBorder="1" applyAlignment="1">
      <alignment horizontal="center" vertical="center" wrapText="1"/>
    </xf>
    <xf numFmtId="10" fontId="0" fillId="3" borderId="1" xfId="8" applyNumberFormat="1" applyFont="1" applyFill="1" applyBorder="1" applyAlignment="1">
      <alignment horizontal="center" vertical="center" wrapText="1"/>
    </xf>
    <xf numFmtId="166" fontId="0" fillId="0" borderId="0" xfId="0" applyNumberFormat="1"/>
    <xf numFmtId="44" fontId="0" fillId="0" borderId="1" xfId="1" applyFont="1" applyBorder="1" applyAlignment="1">
      <alignment horizontal="center" vertical="center" wrapText="1"/>
    </xf>
    <xf numFmtId="0" fontId="14" fillId="0" borderId="0" xfId="10" applyBorder="1" applyAlignment="1">
      <alignment horizontal="center" vertical="center" wrapText="1"/>
    </xf>
    <xf numFmtId="9" fontId="5" fillId="0" borderId="1" xfId="8" applyFont="1" applyBorder="1" applyAlignment="1">
      <alignment horizontal="center" vertical="center" wrapText="1"/>
    </xf>
    <xf numFmtId="10" fontId="5" fillId="0" borderId="1" xfId="8" applyNumberFormat="1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0" fontId="0" fillId="0" borderId="0" xfId="0" applyNumberFormat="1"/>
    <xf numFmtId="9" fontId="0" fillId="0" borderId="0" xfId="8" applyFont="1"/>
    <xf numFmtId="0" fontId="0" fillId="0" borderId="0" xfId="0" applyAlignment="1">
      <alignment horizontal="left"/>
    </xf>
    <xf numFmtId="0" fontId="0" fillId="0" borderId="0" xfId="0" pivotButton="1"/>
    <xf numFmtId="0" fontId="1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5" fillId="0" borderId="0" xfId="8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44" fontId="3" fillId="10" borderId="2" xfId="1" applyFont="1" applyFill="1" applyBorder="1" applyAlignment="1">
      <alignment horizontal="center" vertical="center" wrapText="1"/>
    </xf>
    <xf numFmtId="44" fontId="3" fillId="10" borderId="1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4" fillId="10" borderId="1" xfId="6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65" fontId="12" fillId="10" borderId="1" xfId="6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4" fontId="5" fillId="10" borderId="1" xfId="0" applyNumberFormat="1" applyFont="1" applyFill="1" applyBorder="1" applyAlignment="1">
      <alignment horizontal="center" vertical="center" wrapText="1"/>
    </xf>
    <xf numFmtId="44" fontId="3" fillId="11" borderId="2" xfId="1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10" borderId="1" xfId="0" quotePrefix="1" applyNumberForma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44" fontId="3" fillId="12" borderId="2" xfId="1" applyFont="1" applyFill="1" applyBorder="1" applyAlignment="1">
      <alignment horizontal="center" vertical="center" wrapText="1"/>
    </xf>
    <xf numFmtId="14" fontId="0" fillId="12" borderId="1" xfId="0" applyNumberForma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44" fontId="3" fillId="10" borderId="9" xfId="1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44" fontId="3" fillId="10" borderId="7" xfId="1" applyFont="1" applyFill="1" applyBorder="1" applyAlignment="1">
      <alignment horizontal="center" vertical="center" wrapText="1"/>
    </xf>
    <xf numFmtId="0" fontId="0" fillId="10" borderId="1" xfId="0" quotePrefix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44" fontId="3" fillId="10" borderId="7" xfId="1" applyFont="1" applyFill="1" applyBorder="1" applyAlignment="1">
      <alignment horizontal="center" vertical="center" wrapText="1"/>
    </xf>
    <xf numFmtId="44" fontId="3" fillId="10" borderId="9" xfId="1" applyFont="1" applyFill="1" applyBorder="1" applyAlignment="1">
      <alignment horizontal="center" vertical="center" wrapText="1"/>
    </xf>
    <xf numFmtId="44" fontId="3" fillId="1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44" fontId="3" fillId="11" borderId="7" xfId="1" applyFont="1" applyFill="1" applyBorder="1" applyAlignment="1">
      <alignment horizontal="center" vertical="center" wrapText="1"/>
    </xf>
    <xf numFmtId="44" fontId="3" fillId="11" borderId="2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44" fontId="3" fillId="10" borderId="1" xfId="1" applyFont="1" applyFill="1" applyBorder="1" applyAlignment="1">
      <alignment horizontal="center" vertical="center" wrapText="1"/>
    </xf>
    <xf numFmtId="44" fontId="3" fillId="12" borderId="7" xfId="1" applyFont="1" applyFill="1" applyBorder="1" applyAlignment="1">
      <alignment horizontal="center" vertical="center" wrapText="1"/>
    </xf>
    <xf numFmtId="44" fontId="3" fillId="12" borderId="9" xfId="1" applyFont="1" applyFill="1" applyBorder="1" applyAlignment="1">
      <alignment horizontal="center" vertical="center" wrapText="1"/>
    </xf>
    <xf numFmtId="44" fontId="3" fillId="1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9" applyFont="1" applyFill="1" applyBorder="1" applyAlignment="1">
      <alignment horizontal="center" vertical="center" wrapText="1"/>
    </xf>
    <xf numFmtId="0" fontId="14" fillId="0" borderId="1" xfId="10" applyBorder="1" applyAlignment="1">
      <alignment horizontal="center" vertical="center" wrapText="1"/>
    </xf>
    <xf numFmtId="0" fontId="1" fillId="2" borderId="2" xfId="9" applyFont="1" applyFill="1" applyBorder="1" applyAlignment="1">
      <alignment horizontal="center" vertical="center" wrapText="1"/>
    </xf>
    <xf numFmtId="0" fontId="13" fillId="3" borderId="1" xfId="5" applyFill="1" applyBorder="1" applyAlignment="1">
      <alignment horizontal="center" vertical="center" wrapText="1"/>
    </xf>
    <xf numFmtId="0" fontId="13" fillId="3" borderId="7" xfId="5" applyFill="1" applyBorder="1" applyAlignment="1">
      <alignment horizontal="center" vertical="center" wrapText="1"/>
    </xf>
    <xf numFmtId="164" fontId="12" fillId="3" borderId="1" xfId="4" applyFont="1" applyFill="1" applyBorder="1" applyAlignment="1" applyProtection="1">
      <alignment horizontal="center" vertical="center" wrapText="1"/>
    </xf>
    <xf numFmtId="0" fontId="13" fillId="3" borderId="2" xfId="5" applyFill="1" applyBorder="1" applyAlignment="1">
      <alignment horizontal="center" vertical="center" wrapText="1"/>
    </xf>
    <xf numFmtId="164" fontId="12" fillId="3" borderId="2" xfId="4" applyFont="1" applyFill="1" applyBorder="1" applyAlignment="1" applyProtection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0" fontId="0" fillId="0" borderId="0" xfId="0" applyNumberFormat="1"/>
    <xf numFmtId="0" fontId="18" fillId="9" borderId="21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44" fontId="18" fillId="9" borderId="22" xfId="1" applyFont="1" applyFill="1" applyBorder="1" applyAlignment="1">
      <alignment horizontal="center" vertical="center" wrapText="1"/>
    </xf>
    <xf numFmtId="10" fontId="18" fillId="9" borderId="23" xfId="8" applyNumberFormat="1" applyFont="1" applyFill="1" applyBorder="1" applyAlignment="1">
      <alignment horizontal="center" vertical="center" wrapText="1"/>
    </xf>
  </cellXfs>
  <cellStyles count="13">
    <cellStyle name="60% - Ênfase1" xfId="9" builtinId="32"/>
    <cellStyle name="Hiperlink" xfId="10" builtinId="8"/>
    <cellStyle name="Moeda" xfId="1" builtinId="4"/>
    <cellStyle name="Moeda 2" xfId="2" xr:uid="{00000000-0005-0000-0000-000003000000}"/>
    <cellStyle name="Moeda 3" xfId="4" xr:uid="{00000000-0005-0000-0000-000004000000}"/>
    <cellStyle name="Moeda 4" xfId="7" xr:uid="{00000000-0005-0000-0000-000005000000}"/>
    <cellStyle name="Moeda 5" xfId="11" xr:uid="{00000000-0005-0000-0000-000006000000}"/>
    <cellStyle name="Normal" xfId="0" builtinId="0"/>
    <cellStyle name="Normal 2" xfId="3" xr:uid="{00000000-0005-0000-0000-000008000000}"/>
    <cellStyle name="Normal 3" xfId="5" xr:uid="{00000000-0005-0000-0000-000009000000}"/>
    <cellStyle name="Normal 4" xfId="6" xr:uid="{00000000-0005-0000-0000-00000A000000}"/>
    <cellStyle name="Normal 5" xfId="12" xr:uid="{00000000-0005-0000-0000-00000B000000}"/>
    <cellStyle name="Porcentagem" xfId="8" builtinId="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55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[Controle Interno Processual.xlsx]Pedidos.Processos.Andamento.Mod!Tabela dinâmica17</c:name>
    <c:fmtId val="69"/>
  </c:pivotSource>
  <c:chart>
    <c:autoTitleDeleted val="1"/>
    <c:pivotFmts>
      <c:pivotFmt>
        <c:idx val="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</c:pivotFmt>
      <c:pivotFmt>
        <c:idx val="14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tint val="77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6">
              <a:shade val="76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'Pedidos.Processos.Andamento.Mod'!$B$4</c:f>
              <c:strCache>
                <c:ptCount val="1"/>
                <c:pt idx="0">
                  <c:v>Contagem de Pedido nº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'Pedidos.Processos.Andamento.Mod'!$A$5:$A$10</c:f>
              <c:strCache>
                <c:ptCount val="5"/>
                <c:pt idx="0">
                  <c:v>EM ANÁLISE</c:v>
                </c:pt>
                <c:pt idx="1">
                  <c:v>INEXIGIBILIDADE</c:v>
                </c:pt>
                <c:pt idx="2">
                  <c:v>PREGÃO SISPP</c:v>
                </c:pt>
                <c:pt idx="3">
                  <c:v>DISPENSA DE LICITAÇÃO</c:v>
                </c:pt>
                <c:pt idx="4">
                  <c:v>PREGÃO SRP</c:v>
                </c:pt>
              </c:strCache>
            </c:strRef>
          </c:cat>
          <c:val>
            <c:numRef>
              <c:f>'Pedidos.Processos.Andamento.Mod'!$B$5:$B$10</c:f>
              <c:numCache>
                <c:formatCode>General</c:formatCode>
                <c:ptCount val="5"/>
                <c:pt idx="0">
                  <c:v>1</c:v>
                </c:pt>
                <c:pt idx="1">
                  <c:v>18</c:v>
                </c:pt>
                <c:pt idx="2">
                  <c:v>27</c:v>
                </c:pt>
                <c:pt idx="3">
                  <c:v>33</c:v>
                </c:pt>
                <c:pt idx="4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6-4E85-BB25-094AF936F07E}"/>
            </c:ext>
          </c:extLst>
        </c:ser>
        <c:ser>
          <c:idx val="1"/>
          <c:order val="1"/>
          <c:tx>
            <c:strRef>
              <c:f>'Pedidos.Processos.Andamento.Mod'!$C$4</c:f>
              <c:strCache>
                <c:ptCount val="1"/>
                <c:pt idx="0">
                  <c:v>Contagem de Pedido nº2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'Pedidos.Processos.Andamento.Mod'!$A$5:$A$10</c:f>
              <c:strCache>
                <c:ptCount val="5"/>
                <c:pt idx="0">
                  <c:v>EM ANÁLISE</c:v>
                </c:pt>
                <c:pt idx="1">
                  <c:v>INEXIGIBILIDADE</c:v>
                </c:pt>
                <c:pt idx="2">
                  <c:v>PREGÃO SISPP</c:v>
                </c:pt>
                <c:pt idx="3">
                  <c:v>DISPENSA DE LICITAÇÃO</c:v>
                </c:pt>
                <c:pt idx="4">
                  <c:v>PREGÃO SRP</c:v>
                </c:pt>
              </c:strCache>
            </c:strRef>
          </c:cat>
          <c:val>
            <c:numRef>
              <c:f>'Pedidos.Processos.Andamento.Mod'!$C$5:$C$10</c:f>
              <c:numCache>
                <c:formatCode>0.00%</c:formatCode>
                <c:ptCount val="5"/>
                <c:pt idx="0">
                  <c:v>5.0505050505050509E-3</c:v>
                </c:pt>
                <c:pt idx="1">
                  <c:v>9.0909090909090912E-2</c:v>
                </c:pt>
                <c:pt idx="2">
                  <c:v>0.13636363636363635</c:v>
                </c:pt>
                <c:pt idx="3">
                  <c:v>0.16666666666666666</c:v>
                </c:pt>
                <c:pt idx="4">
                  <c:v>0.60101010101010099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6-4E85-BB25-094AF936F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0028160"/>
        <c:axId val="120038144"/>
        <c:axId val="0"/>
      </c:bar3DChart>
      <c:catAx>
        <c:axId val="12002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038144"/>
        <c:crosses val="autoZero"/>
        <c:auto val="1"/>
        <c:lblAlgn val="ctr"/>
        <c:lblOffset val="100"/>
        <c:noMultiLvlLbl val="0"/>
      </c:catAx>
      <c:valAx>
        <c:axId val="120038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002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DADOS GERAIS DOS ITENS EM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'Itens %'!$A$2:$E$2</c:f>
              <c:strCache>
                <c:ptCount val="5"/>
                <c:pt idx="0">
                  <c:v>Total de itens </c:v>
                </c:pt>
                <c:pt idx="1">
                  <c:v>Total de itens em andamento</c:v>
                </c:pt>
                <c:pt idx="2">
                  <c:v>Total de itens concluídos</c:v>
                </c:pt>
                <c:pt idx="3">
                  <c:v>Total de itens devolvidos</c:v>
                </c:pt>
                <c:pt idx="4">
                  <c:v>Total de itens revogados</c:v>
                </c:pt>
              </c:strCache>
            </c:strRef>
          </c:cat>
          <c:val>
            <c:numRef>
              <c:f>'Itens %'!$A$3:$E$3</c:f>
              <c:numCache>
                <c:formatCode>General</c:formatCode>
                <c:ptCount val="5"/>
                <c:pt idx="0">
                  <c:v>2711</c:v>
                </c:pt>
                <c:pt idx="1">
                  <c:v>971</c:v>
                </c:pt>
                <c:pt idx="2">
                  <c:v>1295</c:v>
                </c:pt>
                <c:pt idx="3">
                  <c:v>439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0-4B8D-BFFE-C08D7DBC94F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'Itens %'!$A$2:$E$2</c:f>
              <c:strCache>
                <c:ptCount val="5"/>
                <c:pt idx="0">
                  <c:v>Total de itens </c:v>
                </c:pt>
                <c:pt idx="1">
                  <c:v>Total de itens em andamento</c:v>
                </c:pt>
                <c:pt idx="2">
                  <c:v>Total de itens concluídos</c:v>
                </c:pt>
                <c:pt idx="3">
                  <c:v>Total de itens devolvidos</c:v>
                </c:pt>
                <c:pt idx="4">
                  <c:v>Total de itens revogados</c:v>
                </c:pt>
              </c:strCache>
            </c:strRef>
          </c:cat>
          <c:val>
            <c:numRef>
              <c:f>'Itens %'!$A$4:$E$4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0.35817041682036149</c:v>
                </c:pt>
                <c:pt idx="2">
                  <c:v>0.47768351161932865</c:v>
                </c:pt>
                <c:pt idx="3">
                  <c:v>0.16193286610106972</c:v>
                </c:pt>
                <c:pt idx="4">
                  <c:v>2.2132054592401327E-3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6-48CF-B312-C696048D7E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1525760"/>
        <c:axId val="121527296"/>
        <c:axId val="0"/>
      </c:bar3DChart>
      <c:catAx>
        <c:axId val="12152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527296"/>
        <c:crosses val="autoZero"/>
        <c:auto val="1"/>
        <c:lblAlgn val="ctr"/>
        <c:lblOffset val="100"/>
        <c:noMultiLvlLbl val="0"/>
      </c:catAx>
      <c:valAx>
        <c:axId val="121527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52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Dados gerais dos PEDIDOS em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'Pedidos % '!$A$2:$E$2</c:f>
              <c:strCache>
                <c:ptCount val="5"/>
                <c:pt idx="0">
                  <c:v>Total de pedidos</c:v>
                </c:pt>
                <c:pt idx="1">
                  <c:v>Total de pedidos em andamento</c:v>
                </c:pt>
                <c:pt idx="2">
                  <c:v>Total de pedidos concluídos</c:v>
                </c:pt>
                <c:pt idx="3">
                  <c:v>Total de pedidos devolvidos</c:v>
                </c:pt>
                <c:pt idx="4">
                  <c:v>Total de pedidos revogados</c:v>
                </c:pt>
              </c:strCache>
            </c:strRef>
          </c:cat>
          <c:val>
            <c:numRef>
              <c:f>'Pedidos % '!$A$3:$E$3</c:f>
              <c:numCache>
                <c:formatCode>General</c:formatCode>
                <c:ptCount val="5"/>
                <c:pt idx="0">
                  <c:v>565</c:v>
                </c:pt>
                <c:pt idx="1">
                  <c:v>198</c:v>
                </c:pt>
                <c:pt idx="2">
                  <c:v>329</c:v>
                </c:pt>
                <c:pt idx="3">
                  <c:v>33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A-4333-9054-29D5EB29E6DC}"/>
            </c:ext>
          </c:extLst>
        </c:ser>
        <c:ser>
          <c:idx val="1"/>
          <c:order val="1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'Pedidos % '!$A$2:$E$2</c:f>
              <c:strCache>
                <c:ptCount val="5"/>
                <c:pt idx="0">
                  <c:v>Total de pedidos</c:v>
                </c:pt>
                <c:pt idx="1">
                  <c:v>Total de pedidos em andamento</c:v>
                </c:pt>
                <c:pt idx="2">
                  <c:v>Total de pedidos concluídos</c:v>
                </c:pt>
                <c:pt idx="3">
                  <c:v>Total de pedidos devolvidos</c:v>
                </c:pt>
                <c:pt idx="4">
                  <c:v>Total de pedidos revogados</c:v>
                </c:pt>
              </c:strCache>
            </c:strRef>
          </c:cat>
          <c:val>
            <c:numRef>
              <c:f>'Pedidos % '!$A$4:$E$4</c:f>
              <c:numCache>
                <c:formatCode>0.00%</c:formatCode>
                <c:ptCount val="5"/>
                <c:pt idx="0">
                  <c:v>1</c:v>
                </c:pt>
                <c:pt idx="1">
                  <c:v>0.35044247787610622</c:v>
                </c:pt>
                <c:pt idx="2">
                  <c:v>0.58230088495575216</c:v>
                </c:pt>
                <c:pt idx="3">
                  <c:v>5.8407079646017698E-2</c:v>
                </c:pt>
                <c:pt idx="4">
                  <c:v>8.8495575221238937E-3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A-4333-9054-29D5EB29E6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2059008"/>
        <c:axId val="122064896"/>
        <c:axId val="0"/>
      </c:bar3DChart>
      <c:catAx>
        <c:axId val="12205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064896"/>
        <c:crosses val="autoZero"/>
        <c:auto val="1"/>
        <c:lblAlgn val="ctr"/>
        <c:lblOffset val="100"/>
        <c:noMultiLvlLbl val="0"/>
      </c:catAx>
      <c:valAx>
        <c:axId val="122064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205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Dados gerais dos processos em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'Processos %'!$A$2:$E$2</c:f>
              <c:strCache>
                <c:ptCount val="5"/>
                <c:pt idx="0">
                  <c:v>Total de processos</c:v>
                </c:pt>
                <c:pt idx="1">
                  <c:v>Total de processos concluídos</c:v>
                </c:pt>
                <c:pt idx="2">
                  <c:v>Total de processos em andamento</c:v>
                </c:pt>
                <c:pt idx="3">
                  <c:v>Total de processos devolvidos</c:v>
                </c:pt>
                <c:pt idx="4">
                  <c:v>Total de processos revogados</c:v>
                </c:pt>
              </c:strCache>
            </c:strRef>
          </c:cat>
          <c:val>
            <c:numRef>
              <c:f>'Processos %'!$A$3:$E$3</c:f>
              <c:numCache>
                <c:formatCode>General</c:formatCode>
                <c:ptCount val="5"/>
                <c:pt idx="0">
                  <c:v>274</c:v>
                </c:pt>
                <c:pt idx="1">
                  <c:v>156</c:v>
                </c:pt>
                <c:pt idx="2">
                  <c:v>74</c:v>
                </c:pt>
                <c:pt idx="3">
                  <c:v>42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1-4440-847E-9C8456C764E3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'Processos %'!$A$2:$E$2</c:f>
              <c:strCache>
                <c:ptCount val="5"/>
                <c:pt idx="0">
                  <c:v>Total de processos</c:v>
                </c:pt>
                <c:pt idx="1">
                  <c:v>Total de processos concluídos</c:v>
                </c:pt>
                <c:pt idx="2">
                  <c:v>Total de processos em andamento</c:v>
                </c:pt>
                <c:pt idx="3">
                  <c:v>Total de processos devolvidos</c:v>
                </c:pt>
                <c:pt idx="4">
                  <c:v>Total de processos revogados</c:v>
                </c:pt>
              </c:strCache>
            </c:strRef>
          </c:cat>
          <c:val>
            <c:numRef>
              <c:f>'Processos %'!$A$4:$E$4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0.56934306569343063</c:v>
                </c:pt>
                <c:pt idx="2">
                  <c:v>0.27007299270072993</c:v>
                </c:pt>
                <c:pt idx="3">
                  <c:v>0.15328467153284672</c:v>
                </c:pt>
                <c:pt idx="4">
                  <c:v>7.2992700729927005E-3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1-4440-847E-9C8456C764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9729152"/>
        <c:axId val="122094336"/>
        <c:axId val="0"/>
      </c:bar3DChart>
      <c:catAx>
        <c:axId val="11972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094336"/>
        <c:crosses val="autoZero"/>
        <c:auto val="1"/>
        <c:lblAlgn val="ctr"/>
        <c:lblOffset val="100"/>
        <c:noMultiLvlLbl val="0"/>
      </c:catAx>
      <c:valAx>
        <c:axId val="122094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72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[Controle Interno Processual.xlsx]Concluídos - $!Tabela dinâmica17</c:name>
    <c:fmtId val="125"/>
  </c:pivotSource>
  <c:chart>
    <c:autoTitleDeleted val="1"/>
    <c:pivotFmts>
      <c:pivotFmt>
        <c:idx val="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</c:pivotFmt>
      <c:pivotFmt>
        <c:idx val="14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5">
                  <a:satMod val="103000"/>
                  <a:lumMod val="102000"/>
                  <a:tint val="94000"/>
                </a:schemeClr>
              </a:gs>
              <a:gs pos="50000">
                <a:schemeClr val="accent5">
                  <a:satMod val="110000"/>
                  <a:lumMod val="100000"/>
                  <a:shade val="100000"/>
                </a:schemeClr>
              </a:gs>
              <a:gs pos="100000">
                <a:schemeClr val="accent5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2381778378236903E-2"/>
          <c:y val="0.14364435997427266"/>
          <c:w val="0.78803503836859023"/>
          <c:h val="0.50273517249105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'Concluídos - $'!$B$4</c:f>
              <c:strCache>
                <c:ptCount val="1"/>
                <c:pt idx="0">
                  <c:v>Soma de Valor estimado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'Concluídos - $'!$A$5:$A$9</c:f>
              <c:strCache>
                <c:ptCount val="4"/>
                <c:pt idx="0">
                  <c:v>INEXIGIBILIDADE</c:v>
                </c:pt>
                <c:pt idx="1">
                  <c:v>PREGÃO SISPP</c:v>
                </c:pt>
                <c:pt idx="2">
                  <c:v>PREGÃO SRP</c:v>
                </c:pt>
                <c:pt idx="3">
                  <c:v>DISPENSA DE LICITAÇÃO</c:v>
                </c:pt>
              </c:strCache>
            </c:strRef>
          </c:cat>
          <c:val>
            <c:numRef>
              <c:f>'Concluídos - $'!$B$5:$B$9</c:f>
              <c:numCache>
                <c:formatCode>"R$"\ #,##0.00</c:formatCode>
                <c:ptCount val="4"/>
                <c:pt idx="0">
                  <c:v>2993062.5400000005</c:v>
                </c:pt>
                <c:pt idx="1">
                  <c:v>15304504.609999999</c:v>
                </c:pt>
                <c:pt idx="2">
                  <c:v>13945272.33</c:v>
                </c:pt>
                <c:pt idx="3">
                  <c:v>448607687.82999998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7F-4FCF-9946-1A622A73A3C8}"/>
            </c:ext>
          </c:extLst>
        </c:ser>
        <c:ser>
          <c:idx val="1"/>
          <c:order val="1"/>
          <c:tx>
            <c:strRef>
              <c:f>'Concluídos - $'!$C$4</c:f>
              <c:strCache>
                <c:ptCount val="1"/>
                <c:pt idx="0">
                  <c:v>Soma de Valor Contratado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'Concluídos - $'!$A$5:$A$9</c:f>
              <c:strCache>
                <c:ptCount val="4"/>
                <c:pt idx="0">
                  <c:v>INEXIGIBILIDADE</c:v>
                </c:pt>
                <c:pt idx="1">
                  <c:v>PREGÃO SISPP</c:v>
                </c:pt>
                <c:pt idx="2">
                  <c:v>PREGÃO SRP</c:v>
                </c:pt>
                <c:pt idx="3">
                  <c:v>DISPENSA DE LICITAÇÃO</c:v>
                </c:pt>
              </c:strCache>
            </c:strRef>
          </c:cat>
          <c:val>
            <c:numRef>
              <c:f>'Concluídos - $'!$C$5:$C$9</c:f>
              <c:numCache>
                <c:formatCode>"R$"\ #,##0.00</c:formatCode>
                <c:ptCount val="4"/>
                <c:pt idx="0">
                  <c:v>2990956.7800000003</c:v>
                </c:pt>
                <c:pt idx="1">
                  <c:v>9340830.5</c:v>
                </c:pt>
                <c:pt idx="2">
                  <c:v>11299188.9156</c:v>
                </c:pt>
                <c:pt idx="3">
                  <c:v>448539948.16999996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7F-4FCF-9946-1A622A73A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3158528"/>
        <c:axId val="123160064"/>
      </c:barChart>
      <c:catAx>
        <c:axId val="12315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160064"/>
        <c:crosses val="autoZero"/>
        <c:auto val="1"/>
        <c:lblAlgn val="ctr"/>
        <c:lblOffset val="100"/>
        <c:noMultiLvlLbl val="0"/>
      </c:catAx>
      <c:valAx>
        <c:axId val="12316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158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pt-BR"/>
              <a:t>1º Trimestre de 2023 - SISPP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Economicidade!$F$3</c:f>
              <c:strCache>
                <c:ptCount val="1"/>
                <c:pt idx="0">
                  <c:v>Valor Total Estimado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166666666666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76-4DEF-BF27-0644D8FD8A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Economicidade!$F$4</c:f>
              <c:numCache>
                <c:formatCode>_("R$"* #,##0.00_);_("R$"* \(#,##0.00\);_("R$"* "-"??_);_(@_)</c:formatCode>
                <c:ptCount val="1"/>
                <c:pt idx="0">
                  <c:v>921458.71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DEF-BF27-0644D8FD8A82}"/>
            </c:ext>
          </c:extLst>
        </c:ser>
        <c:ser>
          <c:idx val="1"/>
          <c:order val="1"/>
          <c:tx>
            <c:strRef>
              <c:f>Economicidade!$H$3</c:f>
              <c:strCache>
                <c:ptCount val="1"/>
                <c:pt idx="0">
                  <c:v>Valor Total Contratado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833333333333333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BF-45F4-86E3-49CCC30874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Economicidade!$H$4</c:f>
              <c:numCache>
                <c:formatCode>_("R$"* #,##0.00_);_("R$"* \(#,##0.00\);_("R$"* "-"??_);_(@_)</c:formatCode>
                <c:ptCount val="1"/>
                <c:pt idx="0">
                  <c:v>494257.42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3-4BF5-8FEB-08753AC51A13}"/>
            </c:ext>
          </c:extLst>
        </c:ser>
        <c:ser>
          <c:idx val="2"/>
          <c:order val="2"/>
          <c:tx>
            <c:strRef>
              <c:f>Economicidade!$I$3</c:f>
              <c:strCache>
                <c:ptCount val="1"/>
                <c:pt idx="0">
                  <c:v>Valor Total Economizado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3055555555555545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F-45F4-86E3-49CCC30874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Economicidade!$I$4</c:f>
              <c:numCache>
                <c:formatCode>_("R$"* #,##0.00_);_("R$"* \(#,##0.00\);_("R$"* "-"??_);_(@_)</c:formatCode>
                <c:ptCount val="1"/>
                <c:pt idx="0">
                  <c:v>264461.87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3-4BF5-8FEB-08753AC51A13}"/>
            </c:ext>
          </c:extLst>
        </c:ser>
        <c:ser>
          <c:idx val="3"/>
          <c:order val="3"/>
          <c:tx>
            <c:strRef>
              <c:f>Economicidade!$G$3</c:f>
              <c:strCache>
                <c:ptCount val="1"/>
                <c:pt idx="0">
                  <c:v>Valor dos itens cancelados e desertos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Economicidade!$G$4</c:f>
              <c:numCache>
                <c:formatCode>_("R$"* #,##0.00_);_("R$"* \(#,##0.00\);_("R$"* "-"??_);_(@_)</c:formatCode>
                <c:ptCount val="1"/>
                <c:pt idx="0">
                  <c:v>162739.42000000001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3-4BF5-8FEB-08753AC51A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55008"/>
        <c:axId val="122564992"/>
        <c:axId val="0"/>
      </c:bar3DChart>
      <c:catAx>
        <c:axId val="122555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22564992"/>
        <c:crosses val="autoZero"/>
        <c:auto val="1"/>
        <c:lblAlgn val="ctr"/>
        <c:lblOffset val="100"/>
        <c:noMultiLvlLbl val="0"/>
      </c:catAx>
      <c:valAx>
        <c:axId val="12256499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225550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pt-BR"/>
              <a:t>1º Trimestre de 2023 - SRP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Economicidade!$F$7</c:f>
              <c:strCache>
                <c:ptCount val="1"/>
                <c:pt idx="0">
                  <c:v>Valor Total Estimado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Economicidade!$F$8</c:f>
              <c:numCache>
                <c:formatCode>_("R$"* #,##0.00_);_("R$"* \(#,##0.00\);_("R$"* "-"??_);_(@_)</c:formatCode>
                <c:ptCount val="1"/>
                <c:pt idx="0">
                  <c:v>1499754.51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5-4C81-83C6-89348D472EC8}"/>
            </c:ext>
          </c:extLst>
        </c:ser>
        <c:ser>
          <c:idx val="2"/>
          <c:order val="1"/>
          <c:tx>
            <c:strRef>
              <c:f>Economicidade!$H$7</c:f>
              <c:strCache>
                <c:ptCount val="1"/>
                <c:pt idx="0">
                  <c:v>Valor Total Contratado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Economicidade!$H$8</c:f>
              <c:numCache>
                <c:formatCode>_("R$"* #,##0.00_);_("R$"* \(#,##0.00\);_("R$"* "-"??_);_(@_)</c:formatCode>
                <c:ptCount val="1"/>
                <c:pt idx="0">
                  <c:v>842241.76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F5-4C81-83C6-89348D472EC8}"/>
            </c:ext>
          </c:extLst>
        </c:ser>
        <c:ser>
          <c:idx val="1"/>
          <c:order val="2"/>
          <c:tx>
            <c:strRef>
              <c:f>Economicidade!$G$7</c:f>
              <c:strCache>
                <c:ptCount val="1"/>
                <c:pt idx="0">
                  <c:v>Valor dos itens cancelados e desertos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Economicidade!$G$8</c:f>
              <c:numCache>
                <c:formatCode>_("R$"* #,##0.00_);_("R$"* \(#,##0.00\);_("R$"* "-"??_);_(@_)</c:formatCode>
                <c:ptCount val="1"/>
                <c:pt idx="0">
                  <c:v>456927.04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F5-4C81-83C6-89348D472EC8}"/>
            </c:ext>
          </c:extLst>
        </c:ser>
        <c:ser>
          <c:idx val="3"/>
          <c:order val="3"/>
          <c:tx>
            <c:strRef>
              <c:f>Economicidade!$I$7</c:f>
              <c:strCache>
                <c:ptCount val="1"/>
                <c:pt idx="0">
                  <c:v>Valor Total Economizado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Economicidade!$I$8</c:f>
              <c:numCache>
                <c:formatCode>_("R$"* #,##0.00_);_("R$"* \(#,##0.00\);_("R$"* "-"??_);_(@_)</c:formatCode>
                <c:ptCount val="1"/>
                <c:pt idx="0">
                  <c:v>200585.71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F5-4C81-83C6-89348D472E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55008"/>
        <c:axId val="122564992"/>
        <c:axId val="0"/>
      </c:bar3DChart>
      <c:catAx>
        <c:axId val="122555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22564992"/>
        <c:crosses val="autoZero"/>
        <c:auto val="1"/>
        <c:lblAlgn val="ctr"/>
        <c:lblOffset val="100"/>
        <c:noMultiLvlLbl val="0"/>
      </c:catAx>
      <c:valAx>
        <c:axId val="12256499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225550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pt-BR"/>
              <a:t>2º Trimestre de 2023 - SISPP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Economicidade!$F$14</c:f>
              <c:strCache>
                <c:ptCount val="1"/>
                <c:pt idx="0">
                  <c:v>Valor Total Estimado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7573527416228042E-3"/>
                  <c:y val="-4.0000000000000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8C-40FE-9A2A-13FFBFC7F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Economicidade!$F$15</c:f>
              <c:numCache>
                <c:formatCode>_("R$"* #,##0.00_);_("R$"* \(#,##0.00\);_("R$"* "-"??_);_(@_)</c:formatCode>
                <c:ptCount val="1"/>
                <c:pt idx="0">
                  <c:v>8883995.870000001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C-40FE-9A2A-13FFBFC7FC1C}"/>
            </c:ext>
          </c:extLst>
        </c:ser>
        <c:ser>
          <c:idx val="1"/>
          <c:order val="1"/>
          <c:tx>
            <c:strRef>
              <c:f>Economicidade!$H$14</c:f>
              <c:strCache>
                <c:ptCount val="1"/>
                <c:pt idx="0">
                  <c:v>Valor Total Contratado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374999321517534E-2"/>
                  <c:y val="-2.8000000000000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8C-40FE-9A2A-13FFBFC7FC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Economicidade!$H$15</c:f>
              <c:numCache>
                <c:formatCode>_("R$"* #,##0.00_);_("R$"* \(#,##0.00\);_("R$"* "-"??_);_(@_)</c:formatCode>
                <c:ptCount val="1"/>
                <c:pt idx="0">
                  <c:v>6501533.6699999999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C-40FE-9A2A-13FFBFC7FC1C}"/>
            </c:ext>
          </c:extLst>
        </c:ser>
        <c:ser>
          <c:idx val="2"/>
          <c:order val="2"/>
          <c:tx>
            <c:strRef>
              <c:f>Economicidade!$I$14</c:f>
              <c:strCache>
                <c:ptCount val="1"/>
                <c:pt idx="0">
                  <c:v>Valor Total Economizado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6176465798947245E-2"/>
                  <c:y val="-4.4000000000000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8C-40FE-9A2A-13FFBFC7FC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Economicidade!$I$15</c:f>
              <c:numCache>
                <c:formatCode>_("R$"* #,##0.00_);_("R$"* \(#,##0.00\);_("R$"* "-"??_);_(@_)</c:formatCode>
                <c:ptCount val="1"/>
                <c:pt idx="0">
                  <c:v>2382462.2000000011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8C-40FE-9A2A-13FFBFC7FC1C}"/>
            </c:ext>
          </c:extLst>
        </c:ser>
        <c:ser>
          <c:idx val="3"/>
          <c:order val="3"/>
          <c:tx>
            <c:strRef>
              <c:f>Economicidade!$G$14</c:f>
              <c:strCache>
                <c:ptCount val="1"/>
                <c:pt idx="0">
                  <c:v>Valor dos itens cancelados e desertos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687499660758767E-2"/>
                  <c:y val="-4.00000000000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8C-40FE-9A2A-13FFBFC7FC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Economicidade!$G$15</c:f>
              <c:numCache>
                <c:formatCode>_("R$"* #,##0.00_);_("R$"* \(#,##0.00\);_("R$"*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8C-40FE-9A2A-13FFBFC7F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55008"/>
        <c:axId val="122564992"/>
        <c:axId val="0"/>
      </c:bar3DChart>
      <c:catAx>
        <c:axId val="122555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22564992"/>
        <c:crosses val="autoZero"/>
        <c:auto val="1"/>
        <c:lblAlgn val="ctr"/>
        <c:lblOffset val="100"/>
        <c:noMultiLvlLbl val="0"/>
      </c:catAx>
      <c:valAx>
        <c:axId val="12256499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225550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pt-BR"/>
              <a:t>2º Trimestre de 2023 - SRP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Economicidade!$F$18</c:f>
              <c:strCache>
                <c:ptCount val="1"/>
                <c:pt idx="0">
                  <c:v>Valor Total Estimado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Economicidade!$F$19</c:f>
              <c:numCache>
                <c:formatCode>_("R$"* #,##0.00_);_("R$"* \(#,##0.00\);_("R$"* "-"??_);_(@_)</c:formatCode>
                <c:ptCount val="1"/>
                <c:pt idx="0">
                  <c:v>10823080.5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B-4DB2-B4B8-473999CCEAED}"/>
            </c:ext>
          </c:extLst>
        </c:ser>
        <c:ser>
          <c:idx val="2"/>
          <c:order val="1"/>
          <c:tx>
            <c:strRef>
              <c:f>Economicidade!$H$18</c:f>
              <c:strCache>
                <c:ptCount val="1"/>
                <c:pt idx="0">
                  <c:v>Valor Total Contratado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Economicidade!$H$19</c:f>
              <c:numCache>
                <c:formatCode>_("R$"* #,##0.00_);_("R$"* \(#,##0.00\);_("R$"* "-"??_);_(@_)</c:formatCode>
                <c:ptCount val="1"/>
                <c:pt idx="0">
                  <c:v>9538168.1256000008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B-4DB2-B4B8-473999CCEAED}"/>
            </c:ext>
          </c:extLst>
        </c:ser>
        <c:ser>
          <c:idx val="3"/>
          <c:order val="2"/>
          <c:tx>
            <c:strRef>
              <c:f>Economicidade!$I$18</c:f>
              <c:strCache>
                <c:ptCount val="1"/>
                <c:pt idx="0">
                  <c:v>Valor Total Economizado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Economicidade!$I$19</c:f>
              <c:numCache>
                <c:formatCode>_("R$"* #,##0.00_);_("R$"* \(#,##0.00\);_("R$"* "-"??_);_(@_)</c:formatCode>
                <c:ptCount val="1"/>
                <c:pt idx="0">
                  <c:v>1284912.3743999992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B-4DB2-B4B8-473999CCEAED}"/>
            </c:ext>
          </c:extLst>
        </c:ser>
        <c:ser>
          <c:idx val="1"/>
          <c:order val="3"/>
          <c:tx>
            <c:strRef>
              <c:f>Economicidade!$G$18</c:f>
              <c:strCache>
                <c:ptCount val="1"/>
                <c:pt idx="0">
                  <c:v>Valor dos itens cancelados e desertos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Economicidade!$G$19</c:f>
              <c:numCache>
                <c:formatCode>_("R$"* #,##0.00_);_("R$"* \(#,##0.00\);_("R$"*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B-4DB2-B4B8-473999CCEA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55008"/>
        <c:axId val="122564992"/>
        <c:axId val="0"/>
      </c:bar3DChart>
      <c:catAx>
        <c:axId val="122555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22564992"/>
        <c:crosses val="autoZero"/>
        <c:auto val="1"/>
        <c:lblAlgn val="ctr"/>
        <c:lblOffset val="100"/>
        <c:noMultiLvlLbl val="0"/>
      </c:catAx>
      <c:valAx>
        <c:axId val="12256499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225550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pt-BR"/>
              <a:t>3º Trimestre de 2023 - SISPP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Economicidade!$F$25</c:f>
              <c:strCache>
                <c:ptCount val="1"/>
                <c:pt idx="0">
                  <c:v>Valor Total Estimado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Economicidade!$F$26</c:f>
              <c:numCache>
                <c:formatCode>_("R$"* #,##0.00_);_("R$"* \(#,##0.00\);_("R$"* "-"??_);_(@_)</c:formatCode>
                <c:ptCount val="1"/>
                <c:pt idx="0">
                  <c:v>3559480.3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1-41BC-AB3F-47760409775C}"/>
            </c:ext>
          </c:extLst>
        </c:ser>
        <c:ser>
          <c:idx val="1"/>
          <c:order val="1"/>
          <c:tx>
            <c:strRef>
              <c:f>Economicidade!$H$25</c:f>
              <c:strCache>
                <c:ptCount val="1"/>
                <c:pt idx="0">
                  <c:v>Valor Total Contratado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Economicidade!$H$26</c:f>
              <c:numCache>
                <c:formatCode>_("R$"* #,##0.00_);_("R$"* \(#,##0.00\);_("R$"* "-"??_);_(@_)</c:formatCode>
                <c:ptCount val="1"/>
                <c:pt idx="0">
                  <c:v>2369430.0099999998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61-41BC-AB3F-47760409775C}"/>
            </c:ext>
          </c:extLst>
        </c:ser>
        <c:ser>
          <c:idx val="2"/>
          <c:order val="2"/>
          <c:tx>
            <c:strRef>
              <c:f>Economicidade!$I$25</c:f>
              <c:strCache>
                <c:ptCount val="1"/>
                <c:pt idx="0">
                  <c:v>Valor Total ECONOMIZADO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Economicidade!$I$26</c:f>
              <c:numCache>
                <c:formatCode>_("R$"* #,##0.00_);_("R$"* \(#,##0.00\);_("R$"* "-"??_);_(@_)</c:formatCode>
                <c:ptCount val="1"/>
                <c:pt idx="0">
                  <c:v>1190050.29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61-41BC-AB3F-47760409775C}"/>
            </c:ext>
          </c:extLst>
        </c:ser>
        <c:ser>
          <c:idx val="3"/>
          <c:order val="3"/>
          <c:tx>
            <c:strRef>
              <c:f>Economicidade!$G$25</c:f>
              <c:strCache>
                <c:ptCount val="1"/>
                <c:pt idx="0">
                  <c:v>Valor dos itens cancelados e desertos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Economicidade!$G$26</c:f>
              <c:numCache>
                <c:formatCode>_("R$"* #,##0.00_);_("R$"* \(#,##0.00\);_("R$"*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61-41BC-AB3F-4776040977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55008"/>
        <c:axId val="122564992"/>
        <c:axId val="0"/>
      </c:bar3DChart>
      <c:catAx>
        <c:axId val="122555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22564992"/>
        <c:crosses val="autoZero"/>
        <c:auto val="1"/>
        <c:lblAlgn val="ctr"/>
        <c:lblOffset val="100"/>
        <c:noMultiLvlLbl val="0"/>
      </c:catAx>
      <c:valAx>
        <c:axId val="12256499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225550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pt-BR"/>
              <a:t>3º Trimestre de 2023 - SRP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Economicidade!$F$28</c:f>
              <c:strCache>
                <c:ptCount val="1"/>
                <c:pt idx="0">
                  <c:v>Valor Total Estimado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Economicidade!$F$29</c:f>
              <c:numCache>
                <c:formatCode>_("R$"* #,##0.00_);_("R$"* \(#,##0.00\);_("R$"* "-"??_);_(@_)</c:formatCode>
                <c:ptCount val="1"/>
                <c:pt idx="0">
                  <c:v>1145563.79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9-47D7-9812-04928D89A9D1}"/>
            </c:ext>
          </c:extLst>
        </c:ser>
        <c:ser>
          <c:idx val="2"/>
          <c:order val="1"/>
          <c:tx>
            <c:strRef>
              <c:f>Economicidade!$H$28</c:f>
              <c:strCache>
                <c:ptCount val="1"/>
                <c:pt idx="0">
                  <c:v>Valor Total Contratado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Economicidade!$H$29</c:f>
              <c:numCache>
                <c:formatCode>_("R$"* #,##0.00_);_("R$"* \(#,##0.00\);_("R$"* "-"??_);_(@_)</c:formatCode>
                <c:ptCount val="1"/>
                <c:pt idx="0">
                  <c:v>513203.46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9-47D7-9812-04928D89A9D1}"/>
            </c:ext>
          </c:extLst>
        </c:ser>
        <c:ser>
          <c:idx val="3"/>
          <c:order val="2"/>
          <c:tx>
            <c:strRef>
              <c:f>Economicidade!$I$28</c:f>
              <c:strCache>
                <c:ptCount val="1"/>
                <c:pt idx="0">
                  <c:v>Valor Total ECONOMIZADO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Economicidade!$I$29</c:f>
              <c:numCache>
                <c:formatCode>_("R$"* #,##0.00_);_("R$"* \(#,##0.00\);_("R$"* "-"??_);_(@_)</c:formatCode>
                <c:ptCount val="1"/>
                <c:pt idx="0">
                  <c:v>493900.54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9-47D7-9812-04928D89A9D1}"/>
            </c:ext>
          </c:extLst>
        </c:ser>
        <c:ser>
          <c:idx val="1"/>
          <c:order val="3"/>
          <c:tx>
            <c:strRef>
              <c:f>Economicidade!$G$28</c:f>
              <c:strCache>
                <c:ptCount val="1"/>
                <c:pt idx="0">
                  <c:v>Valor dos itens cancelados e desertos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Economicidade!$G$29</c:f>
              <c:numCache>
                <c:formatCode>_("R$"* #,##0.00_);_("R$"* \(#,##0.00\);_("R$"* "-"??_);_(@_)</c:formatCode>
                <c:ptCount val="1"/>
                <c:pt idx="0">
                  <c:v>138459.79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69-47D7-9812-04928D89A9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55008"/>
        <c:axId val="122564992"/>
        <c:axId val="0"/>
      </c:bar3DChart>
      <c:catAx>
        <c:axId val="122555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22564992"/>
        <c:crosses val="autoZero"/>
        <c:auto val="1"/>
        <c:lblAlgn val="ctr"/>
        <c:lblOffset val="100"/>
        <c:noMultiLvlLbl val="0"/>
      </c:catAx>
      <c:valAx>
        <c:axId val="12256499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225550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[Controle Interno Processual.xlsx]Pedidos.Processos.Andamento.Mod!Tabela dinâmica18</c:name>
    <c:fmtId val="107"/>
  </c:pivotSource>
  <c:chart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55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'Pedidos.Processos.Andamento.Mod'!$F$4</c:f>
              <c:strCache>
                <c:ptCount val="1"/>
                <c:pt idx="0">
                  <c:v>Contagem de Processo nº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'Pedidos.Processos.Andamento.Mod'!$E$5:$E$10</c:f>
              <c:strCache>
                <c:ptCount val="5"/>
                <c:pt idx="0">
                  <c:v>EM ANÁLISE</c:v>
                </c:pt>
                <c:pt idx="1">
                  <c:v>INEXIGIBILIDADE</c:v>
                </c:pt>
                <c:pt idx="2">
                  <c:v>PREGÃO SRP</c:v>
                </c:pt>
                <c:pt idx="3">
                  <c:v>PREGÃO SISPP</c:v>
                </c:pt>
                <c:pt idx="4">
                  <c:v>DISPENSA DE LICITAÇÃO</c:v>
                </c:pt>
              </c:strCache>
            </c:strRef>
          </c:cat>
          <c:val>
            <c:numRef>
              <c:f>'Pedidos.Processos.Andamento.Mod'!$F$5:$F$10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13</c:v>
                </c:pt>
                <c:pt idx="3">
                  <c:v>22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7-49E7-A033-2A04E7A171D4}"/>
            </c:ext>
          </c:extLst>
        </c:ser>
        <c:ser>
          <c:idx val="1"/>
          <c:order val="1"/>
          <c:tx>
            <c:strRef>
              <c:f>'Pedidos.Processos.Andamento.Mod'!$G$4</c:f>
              <c:strCache>
                <c:ptCount val="1"/>
                <c:pt idx="0">
                  <c:v>Contagem de Processo nº2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'Pedidos.Processos.Andamento.Mod'!$E$5:$E$10</c:f>
              <c:strCache>
                <c:ptCount val="5"/>
                <c:pt idx="0">
                  <c:v>EM ANÁLISE</c:v>
                </c:pt>
                <c:pt idx="1">
                  <c:v>INEXIGIBILIDADE</c:v>
                </c:pt>
                <c:pt idx="2">
                  <c:v>PREGÃO SRP</c:v>
                </c:pt>
                <c:pt idx="3">
                  <c:v>PREGÃO SISPP</c:v>
                </c:pt>
                <c:pt idx="4">
                  <c:v>DISPENSA DE LICITAÇÃO</c:v>
                </c:pt>
              </c:strCache>
            </c:strRef>
          </c:cat>
          <c:val>
            <c:numRef>
              <c:f>'Pedidos.Processos.Andamento.Mod'!$G$5:$G$10</c:f>
              <c:numCache>
                <c:formatCode>0.00%</c:formatCode>
                <c:ptCount val="5"/>
                <c:pt idx="0">
                  <c:v>8.1081081081081086E-2</c:v>
                </c:pt>
                <c:pt idx="1">
                  <c:v>9.45945945945946E-2</c:v>
                </c:pt>
                <c:pt idx="2">
                  <c:v>0.17567567567567569</c:v>
                </c:pt>
                <c:pt idx="3">
                  <c:v>0.29729729729729731</c:v>
                </c:pt>
                <c:pt idx="4">
                  <c:v>0.35135135135135137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7-49E7-A033-2A04E7A171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1205888"/>
        <c:axId val="121207424"/>
        <c:axId val="0"/>
      </c:bar3DChart>
      <c:catAx>
        <c:axId val="12120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207424"/>
        <c:crosses val="autoZero"/>
        <c:auto val="1"/>
        <c:lblAlgn val="ctr"/>
        <c:lblOffset val="100"/>
        <c:noMultiLvlLbl val="0"/>
      </c:catAx>
      <c:valAx>
        <c:axId val="121207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20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[Controle Interno Processual.xlsx]Pedidos.Processos.Andamento.Loc!Tabela dinâmica23</c:name>
    <c:fmtId val="101"/>
  </c:pivotSource>
  <c:chart>
    <c:autoTitleDeleted val="0"/>
    <c:pivotFmts>
      <c:pivotFmt>
        <c:idx val="0"/>
        <c:spPr>
          <a:solidFill>
            <a:schemeClr val="accent6">
              <a:tint val="77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shade val="76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'Pedidos.Processos.Andamento.Loc'!$B$4</c:f>
              <c:strCache>
                <c:ptCount val="1"/>
                <c:pt idx="0">
                  <c:v>Contagem de Pedido nº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'Pedidos.Processos.Andamento.Loc'!$A$5:$A$9</c:f>
              <c:strCache>
                <c:ptCount val="4"/>
                <c:pt idx="0">
                  <c:v>DEPEC (PLANEJAMENTO)</c:v>
                </c:pt>
                <c:pt idx="1">
                  <c:v>PF</c:v>
                </c:pt>
                <c:pt idx="2">
                  <c:v>REQUISITANTE</c:v>
                </c:pt>
                <c:pt idx="3">
                  <c:v>DEGEAC (EXECUÇÃO)</c:v>
                </c:pt>
              </c:strCache>
            </c:strRef>
          </c:cat>
          <c:val>
            <c:numRef>
              <c:f>'Pedidos.Processos.Andamento.Loc'!$B$5:$B$9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27</c:v>
                </c:pt>
                <c:pt idx="3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E-4217-A2D4-B003A48DE29D}"/>
            </c:ext>
          </c:extLst>
        </c:ser>
        <c:ser>
          <c:idx val="1"/>
          <c:order val="1"/>
          <c:tx>
            <c:strRef>
              <c:f>'Pedidos.Processos.Andamento.Loc'!$C$4</c:f>
              <c:strCache>
                <c:ptCount val="1"/>
                <c:pt idx="0">
                  <c:v>Contagem de Pedido nº2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'Pedidos.Processos.Andamento.Loc'!$A$5:$A$9</c:f>
              <c:strCache>
                <c:ptCount val="4"/>
                <c:pt idx="0">
                  <c:v>DEPEC (PLANEJAMENTO)</c:v>
                </c:pt>
                <c:pt idx="1">
                  <c:v>PF</c:v>
                </c:pt>
                <c:pt idx="2">
                  <c:v>REQUISITANTE</c:v>
                </c:pt>
                <c:pt idx="3">
                  <c:v>DEGEAC (EXECUÇÃO)</c:v>
                </c:pt>
              </c:strCache>
            </c:strRef>
          </c:cat>
          <c:val>
            <c:numRef>
              <c:f>'Pedidos.Processos.Andamento.Loc'!$C$5:$C$9</c:f>
              <c:numCache>
                <c:formatCode>0.00%</c:formatCode>
                <c:ptCount val="4"/>
                <c:pt idx="0">
                  <c:v>2.5252525252525252E-2</c:v>
                </c:pt>
                <c:pt idx="1">
                  <c:v>2.5252525252525252E-2</c:v>
                </c:pt>
                <c:pt idx="2">
                  <c:v>0.13636363636363635</c:v>
                </c:pt>
                <c:pt idx="3">
                  <c:v>0.81313131313131315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E-4217-A2D4-B003A48DE2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1028608"/>
        <c:axId val="121030144"/>
        <c:axId val="0"/>
      </c:bar3DChart>
      <c:catAx>
        <c:axId val="12102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30144"/>
        <c:crosses val="autoZero"/>
        <c:auto val="1"/>
        <c:lblAlgn val="ctr"/>
        <c:lblOffset val="100"/>
        <c:noMultiLvlLbl val="0"/>
      </c:catAx>
      <c:valAx>
        <c:axId val="121030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02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[Controle Interno Processual.xlsx]Pedidos.Processos.Andamento.Loc!Tabela dinâmica25</c:name>
    <c:fmtId val="88"/>
  </c:pivotSource>
  <c:chart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55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'Pedidos.Processos.Andamento.Loc'!$H$4</c:f>
              <c:strCache>
                <c:ptCount val="1"/>
                <c:pt idx="0">
                  <c:v>Contagem de Processo nº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'Pedidos.Processos.Andamento.Loc'!$G$5:$G$9</c:f>
              <c:strCache>
                <c:ptCount val="4"/>
                <c:pt idx="0">
                  <c:v>DEPEC (PLANEJAMENTO)</c:v>
                </c:pt>
                <c:pt idx="1">
                  <c:v>PF</c:v>
                </c:pt>
                <c:pt idx="2">
                  <c:v>REQUISITANTE</c:v>
                </c:pt>
                <c:pt idx="3">
                  <c:v>DEGEAC (EXECUÇÃO)</c:v>
                </c:pt>
              </c:strCache>
            </c:strRef>
          </c:cat>
          <c:val>
            <c:numRef>
              <c:f>'Pedidos.Processos.Andamento.Loc'!$H$5:$H$9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23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9-4131-ACD0-6B1BB6C27EB7}"/>
            </c:ext>
          </c:extLst>
        </c:ser>
        <c:ser>
          <c:idx val="1"/>
          <c:order val="1"/>
          <c:tx>
            <c:strRef>
              <c:f>'Pedidos.Processos.Andamento.Loc'!$I$4</c:f>
              <c:strCache>
                <c:ptCount val="1"/>
                <c:pt idx="0">
                  <c:v>Contagem de Processo nº2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'Pedidos.Processos.Andamento.Loc'!$G$5:$G$9</c:f>
              <c:strCache>
                <c:ptCount val="4"/>
                <c:pt idx="0">
                  <c:v>DEPEC (PLANEJAMENTO)</c:v>
                </c:pt>
                <c:pt idx="1">
                  <c:v>PF</c:v>
                </c:pt>
                <c:pt idx="2">
                  <c:v>REQUISITANTE</c:v>
                </c:pt>
                <c:pt idx="3">
                  <c:v>DEGEAC (EXECUÇÃO)</c:v>
                </c:pt>
              </c:strCache>
            </c:strRef>
          </c:cat>
          <c:val>
            <c:numRef>
              <c:f>'Pedidos.Processos.Andamento.Loc'!$I$5:$I$9</c:f>
              <c:numCache>
                <c:formatCode>0.00%</c:formatCode>
                <c:ptCount val="4"/>
                <c:pt idx="0">
                  <c:v>4.0540540540540543E-2</c:v>
                </c:pt>
                <c:pt idx="1">
                  <c:v>8.1081081081081086E-2</c:v>
                </c:pt>
                <c:pt idx="2">
                  <c:v>0.3108108108108108</c:v>
                </c:pt>
                <c:pt idx="3">
                  <c:v>0.56756756756756754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9-4131-ACD0-6B1BB6C27E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1079680"/>
        <c:axId val="121081216"/>
        <c:axId val="0"/>
      </c:bar3DChart>
      <c:catAx>
        <c:axId val="12107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81216"/>
        <c:crosses val="autoZero"/>
        <c:auto val="1"/>
        <c:lblAlgn val="ctr"/>
        <c:lblOffset val="100"/>
        <c:noMultiLvlLbl val="0"/>
      </c:catAx>
      <c:valAx>
        <c:axId val="121081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07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[Controle Interno Processual.xlsx]Pedidos.Processos.Finaliz.Mod!Tabela dinâmica17</c:name>
    <c:fmtId val="127"/>
  </c:pivotSource>
  <c:chart>
    <c:autoTitleDeleted val="0"/>
    <c:pivotFmts>
      <c:pivotFmt>
        <c:idx val="0"/>
        <c:spPr>
          <a:solidFill>
            <a:schemeClr val="accent6">
              <a:tint val="77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shade val="76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'Pedidos.Processos.Finaliz.Mod'!$B$4</c:f>
              <c:strCache>
                <c:ptCount val="1"/>
                <c:pt idx="0">
                  <c:v>Contagem de Pedido nº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'Pedidos.Processos.Finaliz.Mod'!$A$5:$A$9</c:f>
              <c:strCache>
                <c:ptCount val="4"/>
                <c:pt idx="0">
                  <c:v>PREGÃO SISPP</c:v>
                </c:pt>
                <c:pt idx="1">
                  <c:v>INEXIGIBILIDADE</c:v>
                </c:pt>
                <c:pt idx="2">
                  <c:v>DISPENSA DE LICITAÇÃO</c:v>
                </c:pt>
                <c:pt idx="3">
                  <c:v>PREGÃO SRP</c:v>
                </c:pt>
              </c:strCache>
            </c:strRef>
          </c:cat>
          <c:val>
            <c:numRef>
              <c:f>'Pedidos.Processos.Finaliz.Mod'!$B$5:$B$9</c:f>
              <c:numCache>
                <c:formatCode>General</c:formatCode>
                <c:ptCount val="4"/>
                <c:pt idx="0">
                  <c:v>11</c:v>
                </c:pt>
                <c:pt idx="1">
                  <c:v>57</c:v>
                </c:pt>
                <c:pt idx="2">
                  <c:v>127</c:v>
                </c:pt>
                <c:pt idx="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AF3-8066-2580B5F3463F}"/>
            </c:ext>
          </c:extLst>
        </c:ser>
        <c:ser>
          <c:idx val="1"/>
          <c:order val="1"/>
          <c:tx>
            <c:strRef>
              <c:f>'Pedidos.Processos.Finaliz.Mod'!$C$4</c:f>
              <c:strCache>
                <c:ptCount val="1"/>
                <c:pt idx="0">
                  <c:v>Contagem de Pedido nº2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'Pedidos.Processos.Finaliz.Mod'!$A$5:$A$9</c:f>
              <c:strCache>
                <c:ptCount val="4"/>
                <c:pt idx="0">
                  <c:v>PREGÃO SISPP</c:v>
                </c:pt>
                <c:pt idx="1">
                  <c:v>INEXIGIBILIDADE</c:v>
                </c:pt>
                <c:pt idx="2">
                  <c:v>DISPENSA DE LICITAÇÃO</c:v>
                </c:pt>
                <c:pt idx="3">
                  <c:v>PREGÃO SRP</c:v>
                </c:pt>
              </c:strCache>
            </c:strRef>
          </c:cat>
          <c:val>
            <c:numRef>
              <c:f>'Pedidos.Processos.Finaliz.Mod'!$C$5:$C$9</c:f>
              <c:numCache>
                <c:formatCode>0.00%</c:formatCode>
                <c:ptCount val="4"/>
                <c:pt idx="0">
                  <c:v>3.3434650455927049E-2</c:v>
                </c:pt>
                <c:pt idx="1">
                  <c:v>0.17325227963525835</c:v>
                </c:pt>
                <c:pt idx="2">
                  <c:v>0.3860182370820669</c:v>
                </c:pt>
                <c:pt idx="3">
                  <c:v>0.40729483282674772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8-4AF3-8066-2580B5F34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1665792"/>
        <c:axId val="121675776"/>
        <c:axId val="0"/>
      </c:bar3DChart>
      <c:catAx>
        <c:axId val="12166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675776"/>
        <c:crosses val="autoZero"/>
        <c:auto val="1"/>
        <c:lblAlgn val="ctr"/>
        <c:lblOffset val="100"/>
        <c:noMultiLvlLbl val="0"/>
      </c:catAx>
      <c:valAx>
        <c:axId val="121675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6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[Controle Interno Processual.xlsx]Pedidos.Processos.Finaliz.Mod!Tabela dinâmica18</c:name>
    <c:fmtId val="93"/>
  </c:pivotSource>
  <c:chart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55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'Pedidos.Processos.Finaliz.Mod'!$F$4</c:f>
              <c:strCache>
                <c:ptCount val="1"/>
                <c:pt idx="0">
                  <c:v>Contagem de Processo nº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'Pedidos.Processos.Finaliz.Mod'!$E$5:$E$9</c:f>
              <c:strCache>
                <c:ptCount val="4"/>
                <c:pt idx="0">
                  <c:v>PREGÃO SISPP</c:v>
                </c:pt>
                <c:pt idx="1">
                  <c:v>PREGÃO SRP</c:v>
                </c:pt>
                <c:pt idx="2">
                  <c:v>INEXIGIBILIDADE</c:v>
                </c:pt>
                <c:pt idx="3">
                  <c:v>DISPENSA DE LICITAÇÃO</c:v>
                </c:pt>
              </c:strCache>
            </c:strRef>
          </c:cat>
          <c:val>
            <c:numRef>
              <c:f>'Pedidos.Processos.Finaliz.Mod'!$F$5:$F$9</c:f>
              <c:numCache>
                <c:formatCode>General</c:formatCode>
                <c:ptCount val="4"/>
                <c:pt idx="0">
                  <c:v>7</c:v>
                </c:pt>
                <c:pt idx="1">
                  <c:v>17</c:v>
                </c:pt>
                <c:pt idx="2">
                  <c:v>53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0-46D8-AA9A-522DEFCFB6D8}"/>
            </c:ext>
          </c:extLst>
        </c:ser>
        <c:ser>
          <c:idx val="1"/>
          <c:order val="1"/>
          <c:tx>
            <c:strRef>
              <c:f>'Pedidos.Processos.Finaliz.Mod'!$G$4</c:f>
              <c:strCache>
                <c:ptCount val="1"/>
                <c:pt idx="0">
                  <c:v>Contagem de Processo nº2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'Pedidos.Processos.Finaliz.Mod'!$E$5:$E$9</c:f>
              <c:strCache>
                <c:ptCount val="4"/>
                <c:pt idx="0">
                  <c:v>PREGÃO SISPP</c:v>
                </c:pt>
                <c:pt idx="1">
                  <c:v>PREGÃO SRP</c:v>
                </c:pt>
                <c:pt idx="2">
                  <c:v>INEXIGIBILIDADE</c:v>
                </c:pt>
                <c:pt idx="3">
                  <c:v>DISPENSA DE LICITAÇÃO</c:v>
                </c:pt>
              </c:strCache>
            </c:strRef>
          </c:cat>
          <c:val>
            <c:numRef>
              <c:f>'Pedidos.Processos.Finaliz.Mod'!$G$5:$G$9</c:f>
              <c:numCache>
                <c:formatCode>0.00%</c:formatCode>
                <c:ptCount val="4"/>
                <c:pt idx="0">
                  <c:v>4.4871794871794872E-2</c:v>
                </c:pt>
                <c:pt idx="1">
                  <c:v>0.10897435897435898</c:v>
                </c:pt>
                <c:pt idx="2">
                  <c:v>0.33974358974358976</c:v>
                </c:pt>
                <c:pt idx="3">
                  <c:v>0.50641025641025639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0-46D8-AA9A-522DEFCFB6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1602432"/>
        <c:axId val="121603968"/>
        <c:axId val="0"/>
      </c:bar3DChart>
      <c:catAx>
        <c:axId val="12160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603968"/>
        <c:crosses val="autoZero"/>
        <c:auto val="1"/>
        <c:lblAlgn val="ctr"/>
        <c:lblOffset val="100"/>
        <c:noMultiLvlLbl val="0"/>
      </c:catAx>
      <c:valAx>
        <c:axId val="121603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60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[Controle Interno Processual.xlsx]Itens.Andamento.Mod!Tabela dinâmica17</c:name>
    <c:fmtId val="165"/>
  </c:pivotSource>
  <c:chart>
    <c:autoTitleDeleted val="1"/>
    <c:pivotFmts>
      <c:pivotFmt>
        <c:idx val="0"/>
        <c:spPr>
          <a:solidFill>
            <a:schemeClr val="accent5">
              <a:shade val="76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/>
          </a:solidFill>
          <a:ln>
            <a:noFill/>
          </a:ln>
          <a:effectLst/>
          <a:sp3d/>
        </c:spPr>
        <c:marker>
          <c:spPr>
            <a:solidFill>
              <a:schemeClr val="accent5"/>
            </a:solidFill>
            <a:ln w="9525">
              <a:solidFill>
                <a:schemeClr val="accent5"/>
              </a:solidFill>
              <a:round/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5">
              <a:tint val="77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>
              <a:tint val="77000"/>
            </a:schemeClr>
          </a:solidFill>
          <a:ln>
            <a:noFill/>
          </a:ln>
          <a:effectLst/>
          <a:sp3d/>
        </c:spPr>
        <c:dLbl>
          <c:idx val="0"/>
          <c:layout>
            <c:manualLayout>
              <c:x val="3.141361127041191E-3"/>
              <c:y val="-4.03517815030465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'Itens.Andamento.Mod'!$B$4</c:f>
              <c:strCache>
                <c:ptCount val="1"/>
                <c:pt idx="0">
                  <c:v>Soma de Quantidade de itens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'Itens.Andamento.Mod'!$A$5:$A$10</c:f>
              <c:strCache>
                <c:ptCount val="5"/>
                <c:pt idx="0">
                  <c:v>EM ANÁLISE</c:v>
                </c:pt>
                <c:pt idx="1">
                  <c:v>INEXIGIBILIDADE</c:v>
                </c:pt>
                <c:pt idx="2">
                  <c:v>DISPENSA DE LICITAÇÃO</c:v>
                </c:pt>
                <c:pt idx="3">
                  <c:v>PREGÃO SISPP</c:v>
                </c:pt>
                <c:pt idx="4">
                  <c:v>PREGÃO SRP</c:v>
                </c:pt>
              </c:strCache>
            </c:strRef>
          </c:cat>
          <c:val>
            <c:numRef>
              <c:f>'Itens.Andamento.Mod'!$B$5:$B$10</c:f>
              <c:numCache>
                <c:formatCode>General</c:formatCode>
                <c:ptCount val="5"/>
                <c:pt idx="0">
                  <c:v>1</c:v>
                </c:pt>
                <c:pt idx="1">
                  <c:v>30</c:v>
                </c:pt>
                <c:pt idx="2">
                  <c:v>70</c:v>
                </c:pt>
                <c:pt idx="3">
                  <c:v>347</c:v>
                </c:pt>
                <c:pt idx="4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2-4261-BBE5-2ADF7851F955}"/>
            </c:ext>
          </c:extLst>
        </c:ser>
        <c:ser>
          <c:idx val="1"/>
          <c:order val="1"/>
          <c:tx>
            <c:strRef>
              <c:f>'Itens.Andamento.Mod'!$C$4</c:f>
              <c:strCache>
                <c:ptCount val="1"/>
                <c:pt idx="0">
                  <c:v>Soma de Quantidade de itens2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9F3-4016-B702-671A20D932D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8E1-49A2-966F-9250646A122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A44-4F62-8C57-D5BED1D9A984}"/>
              </c:ext>
            </c:extLst>
          </c:dPt>
          <c:dLbls>
            <c:dLbl>
              <c:idx val="2"/>
              <c:layout>
                <c:manualLayout>
                  <c:x val="3.141361127041191E-3"/>
                  <c:y val="-4.035178150304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44-4F62-8C57-D5BED1D9A9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'Itens.Andamento.Mod'!$A$5:$A$10</c:f>
              <c:strCache>
                <c:ptCount val="5"/>
                <c:pt idx="0">
                  <c:v>EM ANÁLISE</c:v>
                </c:pt>
                <c:pt idx="1">
                  <c:v>INEXIGIBILIDADE</c:v>
                </c:pt>
                <c:pt idx="2">
                  <c:v>DISPENSA DE LICITAÇÃO</c:v>
                </c:pt>
                <c:pt idx="3">
                  <c:v>PREGÃO SISPP</c:v>
                </c:pt>
                <c:pt idx="4">
                  <c:v>PREGÃO SRP</c:v>
                </c:pt>
              </c:strCache>
            </c:strRef>
          </c:cat>
          <c:val>
            <c:numRef>
              <c:f>'Itens.Andamento.Mod'!$C$5:$C$10</c:f>
              <c:numCache>
                <c:formatCode>0.00%</c:formatCode>
                <c:ptCount val="5"/>
                <c:pt idx="0">
                  <c:v>1.0298661174047373E-3</c:v>
                </c:pt>
                <c:pt idx="1">
                  <c:v>3.0895983522142123E-2</c:v>
                </c:pt>
                <c:pt idx="2">
                  <c:v>7.209062821833162E-2</c:v>
                </c:pt>
                <c:pt idx="3">
                  <c:v>0.35736354273944387</c:v>
                </c:pt>
                <c:pt idx="4">
                  <c:v>0.5386199794026777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D2-4261-BBE5-2ADF7851F9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0306688"/>
        <c:axId val="120320768"/>
        <c:axId val="0"/>
      </c:bar3DChart>
      <c:catAx>
        <c:axId val="12030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320768"/>
        <c:crosses val="autoZero"/>
        <c:auto val="1"/>
        <c:lblAlgn val="ctr"/>
        <c:lblOffset val="100"/>
        <c:noMultiLvlLbl val="0"/>
      </c:catAx>
      <c:valAx>
        <c:axId val="120320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030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[Controle Interno Processual.xlsx]Itens.Andamento.Loc!Tabela dinâmica17</c:name>
    <c:fmtId val="167"/>
  </c:pivotSource>
  <c:chart>
    <c:autoTitleDeleted val="0"/>
    <c:pivotFmts>
      <c:pivotFmt>
        <c:idx val="0"/>
        <c:spPr>
          <a:solidFill>
            <a:schemeClr val="accent5">
              <a:shade val="76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>
              <a:tint val="77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5">
              <a:tint val="77000"/>
            </a:schemeClr>
          </a:solidFill>
          <a:ln>
            <a:noFill/>
          </a:ln>
          <a:effectLst/>
          <a:sp3d/>
        </c:spPr>
        <c:dLbl>
          <c:idx val="0"/>
          <c:layout>
            <c:manualLayout>
              <c:x val="0"/>
              <c:y val="-3.13093002517071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'Itens.Andamento.Loc'!$B$4</c:f>
              <c:strCache>
                <c:ptCount val="1"/>
                <c:pt idx="0">
                  <c:v>Soma de Quantidade de itens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'Itens.Andamento.Loc'!$A$5:$A$9</c:f>
              <c:strCache>
                <c:ptCount val="4"/>
                <c:pt idx="0">
                  <c:v>PF</c:v>
                </c:pt>
                <c:pt idx="1">
                  <c:v>REQUISITANTE</c:v>
                </c:pt>
                <c:pt idx="2">
                  <c:v>DEPEC (PLANEJAMENTO)</c:v>
                </c:pt>
                <c:pt idx="3">
                  <c:v>DEGEAC (EXECUÇÃO)</c:v>
                </c:pt>
              </c:strCache>
            </c:strRef>
          </c:cat>
          <c:val>
            <c:numRef>
              <c:f>'Itens.Andamento.Loc'!$B$5:$B$9</c:f>
              <c:numCache>
                <c:formatCode>General</c:formatCode>
                <c:ptCount val="4"/>
                <c:pt idx="0">
                  <c:v>6</c:v>
                </c:pt>
                <c:pt idx="1">
                  <c:v>54</c:v>
                </c:pt>
                <c:pt idx="2">
                  <c:v>57</c:v>
                </c:pt>
                <c:pt idx="3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4-4299-9C63-8E79F6EB8ECF}"/>
            </c:ext>
          </c:extLst>
        </c:ser>
        <c:ser>
          <c:idx val="1"/>
          <c:order val="1"/>
          <c:tx>
            <c:strRef>
              <c:f>'Itens.Andamento.Loc'!$C$4</c:f>
              <c:strCache>
                <c:ptCount val="1"/>
                <c:pt idx="0">
                  <c:v>Soma de Quantidade de itens2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A2-4617-BAEC-8689ACE58E7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92-48D9-820F-9E4F1CB5F9B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38-4CC0-B2AE-864B4AE88AE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3C-4C92-A807-D940ED7D075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46-4F14-8C96-768D2CBE39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'Itens.Andamento.Loc'!$A$5:$A$9</c:f>
              <c:strCache>
                <c:ptCount val="4"/>
                <c:pt idx="0">
                  <c:v>PF</c:v>
                </c:pt>
                <c:pt idx="1">
                  <c:v>REQUISITANTE</c:v>
                </c:pt>
                <c:pt idx="2">
                  <c:v>DEPEC (PLANEJAMENTO)</c:v>
                </c:pt>
                <c:pt idx="3">
                  <c:v>DEGEAC (EXECUÇÃO)</c:v>
                </c:pt>
              </c:strCache>
            </c:strRef>
          </c:cat>
          <c:val>
            <c:numRef>
              <c:f>'Itens.Andamento.Loc'!$C$5:$C$9</c:f>
              <c:numCache>
                <c:formatCode>0.00%</c:formatCode>
                <c:ptCount val="4"/>
                <c:pt idx="0">
                  <c:v>6.1791967044284241E-3</c:v>
                </c:pt>
                <c:pt idx="1">
                  <c:v>5.5612770339855816E-2</c:v>
                </c:pt>
                <c:pt idx="2">
                  <c:v>5.8702368692070031E-2</c:v>
                </c:pt>
                <c:pt idx="3">
                  <c:v>0.87950566426364574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4-4299-9C63-8E79F6EB8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1858688"/>
        <c:axId val="121880960"/>
        <c:axId val="0"/>
      </c:bar3DChart>
      <c:catAx>
        <c:axId val="12185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880960"/>
        <c:crosses val="autoZero"/>
        <c:auto val="1"/>
        <c:lblAlgn val="ctr"/>
        <c:lblOffset val="100"/>
        <c:noMultiLvlLbl val="0"/>
      </c:catAx>
      <c:valAx>
        <c:axId val="121880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85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[Controle Interno Processual.xlsx]Itens.Finaliz.Mod!Tabela dinâmica17</c:name>
    <c:fmtId val="162"/>
  </c:pivotSource>
  <c:chart>
    <c:autoTitleDeleted val="0"/>
    <c:pivotFmts>
      <c:pivotFmt>
        <c:idx val="0"/>
        <c:spPr>
          <a:solidFill>
            <a:schemeClr val="accent5">
              <a:shade val="76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>
              <a:tint val="77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'Itens.Finaliz.Mod'!$B$4</c:f>
              <c:strCache>
                <c:ptCount val="1"/>
                <c:pt idx="0">
                  <c:v>Soma de Quantidade de itens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'Itens.Finaliz.Mod'!$A$5:$A$9</c:f>
              <c:strCache>
                <c:ptCount val="4"/>
                <c:pt idx="0">
                  <c:v>PREGÃO SISPP</c:v>
                </c:pt>
                <c:pt idx="1">
                  <c:v>INEXIGIBILIDADE</c:v>
                </c:pt>
                <c:pt idx="2">
                  <c:v>DISPENSA DE LICITAÇÃO</c:v>
                </c:pt>
                <c:pt idx="3">
                  <c:v>PREGÃO SRP</c:v>
                </c:pt>
              </c:strCache>
            </c:strRef>
          </c:cat>
          <c:val>
            <c:numRef>
              <c:f>'Itens.Finaliz.Mod'!$B$5:$B$9</c:f>
              <c:numCache>
                <c:formatCode>General</c:formatCode>
                <c:ptCount val="4"/>
                <c:pt idx="0">
                  <c:v>22</c:v>
                </c:pt>
                <c:pt idx="1">
                  <c:v>66</c:v>
                </c:pt>
                <c:pt idx="2">
                  <c:v>138</c:v>
                </c:pt>
                <c:pt idx="3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F-4B19-8629-78E82CCB2E57}"/>
            </c:ext>
          </c:extLst>
        </c:ser>
        <c:ser>
          <c:idx val="1"/>
          <c:order val="1"/>
          <c:tx>
            <c:strRef>
              <c:f>'Itens.Finaliz.Mod'!$C$4</c:f>
              <c:strCache>
                <c:ptCount val="1"/>
                <c:pt idx="0">
                  <c:v>Soma de Quantidade de itens2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'Itens.Finaliz.Mod'!$A$5:$A$9</c:f>
              <c:strCache>
                <c:ptCount val="4"/>
                <c:pt idx="0">
                  <c:v>PREGÃO SISPP</c:v>
                </c:pt>
                <c:pt idx="1">
                  <c:v>INEXIGIBILIDADE</c:v>
                </c:pt>
                <c:pt idx="2">
                  <c:v>DISPENSA DE LICITAÇÃO</c:v>
                </c:pt>
                <c:pt idx="3">
                  <c:v>PREGÃO SRP</c:v>
                </c:pt>
              </c:strCache>
            </c:strRef>
          </c:cat>
          <c:val>
            <c:numRef>
              <c:f>'Itens.Finaliz.Mod'!$C$5:$C$9</c:f>
              <c:numCache>
                <c:formatCode>0.00%</c:formatCode>
                <c:ptCount val="4"/>
                <c:pt idx="0">
                  <c:v>1.698841698841699E-2</c:v>
                </c:pt>
                <c:pt idx="1">
                  <c:v>5.0965250965250966E-2</c:v>
                </c:pt>
                <c:pt idx="2">
                  <c:v>0.10656370656370656</c:v>
                </c:pt>
                <c:pt idx="3">
                  <c:v>0.82548262548262552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F-4B19-8629-78E82CCB2E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21443456"/>
        <c:axId val="121444992"/>
        <c:axId val="0"/>
      </c:bar3DChart>
      <c:catAx>
        <c:axId val="12144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444992"/>
        <c:crosses val="autoZero"/>
        <c:auto val="1"/>
        <c:lblAlgn val="ctr"/>
        <c:lblOffset val="100"/>
        <c:noMultiLvlLbl val="0"/>
      </c:catAx>
      <c:valAx>
        <c:axId val="121444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44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image" Target="../media/image1.png"/><Relationship Id="rId1" Type="http://schemas.openxmlformats.org/officeDocument/2006/relationships/chart" Target="../charts/chart14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202407</xdr:colOff>
      <xdr:row>0</xdr:row>
      <xdr:rowOff>95250</xdr:rowOff>
    </xdr:from>
    <xdr:to>
      <xdr:col>2</xdr:col>
      <xdr:colOff>845342</xdr:colOff>
      <xdr:row>0</xdr:row>
      <xdr:rowOff>1067250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C05BE22-97B5-ABBB-63B5-131D1C36C5E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95250"/>
          <a:ext cx="3582078" cy="97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904874</xdr:colOff>
      <xdr:row>0</xdr:row>
      <xdr:rowOff>1323975</xdr:rowOff>
    </xdr:from>
    <xdr:to>
      <xdr:col>18</xdr:col>
      <xdr:colOff>9524</xdr:colOff>
      <xdr:row>20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B9A558-AA16-6A39-B5FF-98C9FC4C08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123825</xdr:rowOff>
    </xdr:from>
    <xdr:to>
      <xdr:col>4</xdr:col>
      <xdr:colOff>570408</xdr:colOff>
      <xdr:row>0</xdr:row>
      <xdr:rowOff>1095825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BA965A-5229-48C0-A1BC-42833846841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3589833" cy="97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211667</xdr:colOff>
      <xdr:row>16</xdr:row>
      <xdr:rowOff>61380</xdr:rowOff>
    </xdr:from>
    <xdr:to>
      <xdr:col>12</xdr:col>
      <xdr:colOff>444501</xdr:colOff>
      <xdr:row>43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196A1D-EEB9-401A-8207-449EA2C3E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352425</xdr:colOff>
      <xdr:row>0</xdr:row>
      <xdr:rowOff>152400</xdr:rowOff>
    </xdr:from>
    <xdr:to>
      <xdr:col>2</xdr:col>
      <xdr:colOff>418008</xdr:colOff>
      <xdr:row>0</xdr:row>
      <xdr:rowOff>1124400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604C201-8C37-4AC6-B09B-32BA796B7C5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52400"/>
          <a:ext cx="3589833" cy="97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595312</xdr:colOff>
      <xdr:row>2</xdr:row>
      <xdr:rowOff>173037</xdr:rowOff>
    </xdr:from>
    <xdr:to>
      <xdr:col>18</xdr:col>
      <xdr:colOff>444500</xdr:colOff>
      <xdr:row>13</xdr:row>
      <xdr:rowOff>52917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60D0216-A970-29B6-C369-A9FDE088F5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314325</xdr:colOff>
      <xdr:row>0</xdr:row>
      <xdr:rowOff>171450</xdr:rowOff>
    </xdr:from>
    <xdr:to>
      <xdr:col>5</xdr:col>
      <xdr:colOff>189408</xdr:colOff>
      <xdr:row>0</xdr:row>
      <xdr:rowOff>1143450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3D8D049-28F8-4859-943A-D0BF2A21B16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71450"/>
          <a:ext cx="3589833" cy="972000"/>
        </a:xfrm>
        <a:prstGeom prst="rect">
          <a:avLst/>
        </a:prstGeom>
      </xdr:spPr>
    </xdr:pic>
    <xdr:clientData/>
  </xdr:twoCellAnchor>
  <xdr:twoCellAnchor>
    <xdr:from>
      <xdr:col>19</xdr:col>
      <xdr:colOff>105834</xdr:colOff>
      <xdr:row>2</xdr:row>
      <xdr:rowOff>264583</xdr:rowOff>
    </xdr:from>
    <xdr:to>
      <xdr:col>26</xdr:col>
      <xdr:colOff>414868</xdr:colOff>
      <xdr:row>13</xdr:row>
      <xdr:rowOff>42333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FEA6BAB-0B76-4423-BD20-824236A78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18</xdr:col>
      <xdr:colOff>309033</xdr:colOff>
      <xdr:row>24</xdr:row>
      <xdr:rowOff>698500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7FB660-957A-4E87-9C0D-09E4FFB0F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13</xdr:row>
      <xdr:rowOff>761999</xdr:rowOff>
    </xdr:from>
    <xdr:to>
      <xdr:col>27</xdr:col>
      <xdr:colOff>309033</xdr:colOff>
      <xdr:row>24</xdr:row>
      <xdr:rowOff>687916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9DAE765-26AA-4751-8451-4F9A42236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18</xdr:col>
      <xdr:colOff>309033</xdr:colOff>
      <xdr:row>34</xdr:row>
      <xdr:rowOff>460375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6528B45-857A-4E8E-861C-EDC905EFA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27</xdr:col>
      <xdr:colOff>309033</xdr:colOff>
      <xdr:row>34</xdr:row>
      <xdr:rowOff>449792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DDBB721-F5ED-4466-BE82-71700F235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15</xdr:row>
      <xdr:rowOff>42333</xdr:rowOff>
    </xdr:from>
    <xdr:to>
      <xdr:col>4</xdr:col>
      <xdr:colOff>550333</xdr:colOff>
      <xdr:row>34</xdr:row>
      <xdr:rowOff>105833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F19F12-9CB4-412C-970C-94A5E324C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1439334</xdr:colOff>
      <xdr:row>15</xdr:row>
      <xdr:rowOff>4232</xdr:rowOff>
    </xdr:from>
    <xdr:to>
      <xdr:col>12</xdr:col>
      <xdr:colOff>275167</xdr:colOff>
      <xdr:row>34</xdr:row>
      <xdr:rowOff>179915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8827DCF-C0D4-3E21-ECEC-60C323D0C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202407</xdr:colOff>
      <xdr:row>0</xdr:row>
      <xdr:rowOff>95250</xdr:rowOff>
    </xdr:from>
    <xdr:to>
      <xdr:col>2</xdr:col>
      <xdr:colOff>279398</xdr:colOff>
      <xdr:row>0</xdr:row>
      <xdr:rowOff>1067250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059FF4D-A1C8-4CCB-A43A-1880F15E203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95250"/>
          <a:ext cx="3586160" cy="97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74082</xdr:colOff>
      <xdr:row>11</xdr:row>
      <xdr:rowOff>99482</xdr:rowOff>
    </xdr:from>
    <xdr:to>
      <xdr:col>4</xdr:col>
      <xdr:colOff>582082</xdr:colOff>
      <xdr:row>32</xdr:row>
      <xdr:rowOff>148166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550C34-066B-2B37-B5D1-2914227BD7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10581</xdr:colOff>
      <xdr:row>13</xdr:row>
      <xdr:rowOff>162983</xdr:rowOff>
    </xdr:from>
    <xdr:to>
      <xdr:col>12</xdr:col>
      <xdr:colOff>560916</xdr:colOff>
      <xdr:row>32</xdr:row>
      <xdr:rowOff>10583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FEBB64B-A270-3DE0-0644-C2F5D21A64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202407</xdr:colOff>
      <xdr:row>0</xdr:row>
      <xdr:rowOff>95250</xdr:rowOff>
    </xdr:from>
    <xdr:to>
      <xdr:col>2</xdr:col>
      <xdr:colOff>292892</xdr:colOff>
      <xdr:row>0</xdr:row>
      <xdr:rowOff>1067250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E22690-3C8E-4E78-9815-A3392D13495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95250"/>
          <a:ext cx="3587218" cy="97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222249</xdr:colOff>
      <xdr:row>12</xdr:row>
      <xdr:rowOff>14816</xdr:rowOff>
    </xdr:from>
    <xdr:to>
      <xdr:col>3</xdr:col>
      <xdr:colOff>1481665</xdr:colOff>
      <xdr:row>35</xdr:row>
      <xdr:rowOff>31750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DB07FD-79B6-EF07-0F7F-3A5F7FBBA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1047749</xdr:colOff>
      <xdr:row>11</xdr:row>
      <xdr:rowOff>141815</xdr:rowOff>
    </xdr:from>
    <xdr:to>
      <xdr:col>12</xdr:col>
      <xdr:colOff>529167</xdr:colOff>
      <xdr:row>35</xdr:row>
      <xdr:rowOff>105832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D8A418A-6931-45A5-3D90-2A3B09BFF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202407</xdr:colOff>
      <xdr:row>0</xdr:row>
      <xdr:rowOff>95250</xdr:rowOff>
    </xdr:from>
    <xdr:to>
      <xdr:col>2</xdr:col>
      <xdr:colOff>292892</xdr:colOff>
      <xdr:row>0</xdr:row>
      <xdr:rowOff>1067250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CF77A8-AC80-49F7-9AD2-C338D9C896D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95250"/>
          <a:ext cx="3587218" cy="97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148165</xdr:colOff>
      <xdr:row>12</xdr:row>
      <xdr:rowOff>67732</xdr:rowOff>
    </xdr:from>
    <xdr:to>
      <xdr:col>4</xdr:col>
      <xdr:colOff>910165</xdr:colOff>
      <xdr:row>33</xdr:row>
      <xdr:rowOff>158749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70E2D9-4B46-A8F0-755D-0A95BD0452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202407</xdr:colOff>
      <xdr:row>0</xdr:row>
      <xdr:rowOff>95250</xdr:rowOff>
    </xdr:from>
    <xdr:to>
      <xdr:col>1</xdr:col>
      <xdr:colOff>1783524</xdr:colOff>
      <xdr:row>0</xdr:row>
      <xdr:rowOff>1067250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6D8F6CC-D1A1-4DAD-A94F-03B2D66DC2A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95250"/>
          <a:ext cx="3581367" cy="97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16</xdr:row>
      <xdr:rowOff>173566</xdr:rowOff>
    </xdr:from>
    <xdr:to>
      <xdr:col>4</xdr:col>
      <xdr:colOff>222250</xdr:colOff>
      <xdr:row>37</xdr:row>
      <xdr:rowOff>634999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A46986-C351-A0F8-5E07-7F56A56D8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202407</xdr:colOff>
      <xdr:row>0</xdr:row>
      <xdr:rowOff>95250</xdr:rowOff>
    </xdr:from>
    <xdr:to>
      <xdr:col>1</xdr:col>
      <xdr:colOff>1784084</xdr:colOff>
      <xdr:row>0</xdr:row>
      <xdr:rowOff>1067250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F0FEC9-2405-48CC-B355-EFE0A8F2496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95250"/>
          <a:ext cx="3586160" cy="97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370416</xdr:colOff>
      <xdr:row>12</xdr:row>
      <xdr:rowOff>131232</xdr:rowOff>
    </xdr:from>
    <xdr:to>
      <xdr:col>4</xdr:col>
      <xdr:colOff>10582</xdr:colOff>
      <xdr:row>37</xdr:row>
      <xdr:rowOff>31749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65D1115-CA23-F7C5-E785-40C37070D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202406</xdr:colOff>
      <xdr:row>0</xdr:row>
      <xdr:rowOff>95250</xdr:rowOff>
    </xdr:from>
    <xdr:to>
      <xdr:col>1</xdr:col>
      <xdr:colOff>1787756</xdr:colOff>
      <xdr:row>0</xdr:row>
      <xdr:rowOff>1067250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300097A-787E-4CFC-A0F4-BE7AF74C88F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95250"/>
          <a:ext cx="3585600" cy="97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1</xdr:row>
      <xdr:rowOff>14286</xdr:rowOff>
    </xdr:from>
    <xdr:to>
      <xdr:col>19</xdr:col>
      <xdr:colOff>590550</xdr:colOff>
      <xdr:row>20</xdr:row>
      <xdr:rowOff>19049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729791A-61CC-85F9-599E-3F85F025C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95250</xdr:rowOff>
    </xdr:from>
    <xdr:to>
      <xdr:col>3</xdr:col>
      <xdr:colOff>756826</xdr:colOff>
      <xdr:row>0</xdr:row>
      <xdr:rowOff>1067250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935BBE1-48BB-40B0-A669-A37EE9E6184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3589833" cy="97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</xdr:row>
      <xdr:rowOff>19050</xdr:rowOff>
    </xdr:from>
    <xdr:to>
      <xdr:col>18</xdr:col>
      <xdr:colOff>0</xdr:colOff>
      <xdr:row>19</xdr:row>
      <xdr:rowOff>161926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73EFB58-D9BC-E9B2-90A1-3558C3497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95250</xdr:rowOff>
    </xdr:from>
    <xdr:to>
      <xdr:col>4</xdr:col>
      <xdr:colOff>732333</xdr:colOff>
      <xdr:row>0</xdr:row>
      <xdr:rowOff>1067250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D5C4EF-8D06-4F7C-B890-EB457A2B8AF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3589833" cy="972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re Setubal Gonçalves" refreshedDate="44861.677515972224" createdVersion="7" refreshedVersion="8" minRefreshableVersion="3" recordCount="500" xr:uid="{00000000-000A-0000-FFFF-FFFF02000000}">
  <cacheSource type="worksheet">
    <worksheetSource ref="A1:M1048576" sheet="Índice"/>
  </cacheSource>
  <cacheFields count="13">
    <cacheField name="Pedido nº" numFmtId="0">
      <sharedItems containsBlank="1" containsMixedTypes="1" containsNumber="1" containsInteger="1" minValue="2" maxValue="271" count="316">
        <s v="560004/21"/>
        <s v="400005/22"/>
        <m/>
        <s v="670001/21"/>
        <s v="750007/22"/>
        <s v="390041/22"/>
        <s v="390001/22"/>
        <s v="860007/22"/>
        <s v="970001/22"/>
        <s v="250145/21"/>
        <s v="800001/21"/>
        <s v="720001/22"/>
        <s v="860003/22"/>
        <s v="750002/22"/>
        <s v="810001/22"/>
        <s v="250023/22"/>
        <s v="250002/22"/>
        <s v="400001/22"/>
        <s v="400002/22"/>
        <s v="250001/22"/>
        <s v="800021/21"/>
        <s v="800030/21"/>
        <s v="800022/21"/>
        <s v="800031/21"/>
        <s v="400103/21"/>
        <s v="940001/22"/>
        <s v="860002/22"/>
        <s v="390013/22"/>
        <s v="390014/22"/>
        <s v="940003/22"/>
        <s v="980004/21"/>
        <s v="980005/21"/>
        <s v="980006/21"/>
        <s v="390016/22"/>
        <s v="840001/22"/>
        <s v="250003/22"/>
        <s v="400003/22"/>
        <s v="390018/22"/>
        <s v="390026/22"/>
        <s v="800034/21"/>
        <s v="390030/22"/>
        <s v="250029/22"/>
        <s v="400026/22"/>
        <s v="860006/22"/>
        <s v="390025/22"/>
        <s v="860008/22"/>
        <s v="250026/22"/>
        <s v="860011/22"/>
        <s v="750004/22"/>
        <s v="970010/21"/>
        <s v="250005/22"/>
        <s v="250006/22"/>
        <s v="250007/22"/>
        <s v="250008/22"/>
        <s v="250009/22"/>
        <s v="250010/22"/>
        <s v="250011/22"/>
        <s v="250012/21"/>
        <s v="560004/22"/>
        <s v="250004/22"/>
        <s v="250015/22"/>
        <s v="400004/22"/>
        <s v="400027/22"/>
        <s v="790004/22"/>
        <s v="750005/22"/>
        <s v="890002/22"/>
        <s v="750003/22"/>
        <s v="790001/22"/>
        <s v="320001/22"/>
        <s v="720002/22"/>
        <s v="790003/22"/>
        <s v="970002/22"/>
        <s v="860013/22"/>
        <s v="790005/22"/>
        <s v="760006/22"/>
        <s v="670001/22"/>
        <s v="860012/22"/>
        <s v="390037/22"/>
        <s v="390038/22"/>
        <s v="800023/22"/>
        <s v="780023/22"/>
        <s v="780024/22"/>
        <s v="870012/22"/>
        <s v="840002/22"/>
        <s v="390032/22"/>
        <s v="390035/22"/>
        <s v="800024/22"/>
        <s v="400033/22"/>
        <s v="960008/22"/>
        <s v="390057/22"/>
        <s v="390042/22"/>
        <s v="310001/22"/>
        <s v="340001/22"/>
        <s v="250041/22"/>
        <s v="390034/22"/>
        <s v="390050/22"/>
        <s v="390051/22"/>
        <s v="400032/22"/>
        <s v="750009/22"/>
        <s v="870014/22"/>
        <s v="750020/22"/>
        <s v="750021/22"/>
        <s v="720003/22"/>
        <s v="250051/22"/>
        <s v="400039/22"/>
        <s v="250128/21"/>
        <s v="250129/21"/>
        <s v="250130/21"/>
        <s v="250131/21"/>
        <s v="250132/21"/>
        <s v="250133/21"/>
        <s v="250134/21"/>
        <s v="250135/21"/>
        <s v="250136/21"/>
        <s v="250137/21"/>
        <s v="250138/21"/>
        <s v="250139/21"/>
        <s v="250140/21"/>
        <s v="250141/21"/>
        <s v="250142/21"/>
        <s v="400095/21"/>
        <s v="400096/21"/>
        <s v="400097/21"/>
        <s v="400100/21"/>
        <s v="400101/21"/>
        <s v="400102/21"/>
        <s v="390036/22"/>
        <s v="800002/22"/>
        <s v="750011/22"/>
        <s v="870025/22"/>
        <s v="970010/22"/>
        <s v="940015/22"/>
        <s v="390065/22"/>
        <s v="750026/22"/>
        <s v="560015/22"/>
        <s v="960002/22"/>
        <s v="870036/21"/>
        <s v="180004/22"/>
        <s v="980007/22"/>
        <s v="980008/22"/>
        <s v="940016/22"/>
        <s v="660002/22"/>
        <s v="660003/22"/>
        <s v="680003/22"/>
        <s v="760002/22"/>
        <s v="760003/22"/>
        <s v="760004/22"/>
        <s v="760008/22"/>
        <s v="970003/22"/>
        <s v="970007/22"/>
        <s v="970008/22"/>
        <s v="860020/22"/>
        <s v="860021/22"/>
        <s v="8600022/22"/>
        <s v="250047/22"/>
        <s v="850127/22"/>
        <s v="390054/22"/>
        <s v="390055/22"/>
        <s v="890003/22"/>
        <s v="400034/22"/>
        <s v="390063/22"/>
        <s v="750005/21"/>
        <s v="800050/22"/>
        <s v="750001/21 "/>
        <s v="800001/22"/>
        <s v="560005/22"/>
        <s v="560012/22"/>
        <s v="560013/22"/>
        <s v="560014/22"/>
        <s v="890001/22"/>
        <s v="870004/22"/>
        <s v="400028/22"/>
        <s v="860010/22"/>
        <s v="390052/22"/>
        <s v="390053/22"/>
        <s v="250042/22"/>
        <s v="250043/22"/>
        <s v="250044/22"/>
        <s v="250045/22"/>
        <s v="250046/22"/>
        <s v="850114/22"/>
        <s v="850115/22"/>
        <s v="850116/22"/>
        <s v="400030/22"/>
        <s v="400031/22"/>
        <s v="180003/22"/>
        <s v="970005/22"/>
        <s v="860014/22"/>
        <s v="850100/22"/>
        <s v="850101/22"/>
        <s v="850102/22"/>
        <s v="850103/22"/>
        <s v="870007/22"/>
        <s v="870008/22"/>
        <s v="870009/22"/>
        <s v="870010/22"/>
        <s v="980005/22"/>
        <s v="680001/22"/>
        <s v="870027/22"/>
        <s v="870028/22"/>
        <s v="870029/22"/>
        <s v="850132/22"/>
        <s v="850133/22"/>
        <s v="180001/22"/>
        <s v="180002/22"/>
        <s v="180005/22"/>
        <s v="860019/22"/>
        <s v="850143/22"/>
        <s v="850142/22"/>
        <s v="850141/22"/>
        <s v="850140/22"/>
        <s v="870043/22"/>
        <s v="870044/22"/>
        <s v="870045/22"/>
        <s v="980006/22"/>
        <s v="860015/22"/>
        <s v="860016/22"/>
        <s v="870017/22"/>
        <s v="870018/22"/>
        <s v="390058/22"/>
        <s v="400036/22"/>
        <s v="670002/22"/>
        <s v="750010/22"/>
        <s v="860017/22"/>
        <s v="940018/22"/>
        <s v="940019/22"/>
        <s v="940024/22"/>
        <s v="750012/22"/>
        <s v="750013/22"/>
        <s v="750014/22"/>
        <s v="750015/22"/>
        <s v="750016/22"/>
        <s v="750017/22"/>
        <s v="750018/22"/>
        <s v="750019/22"/>
        <s v="390069/22"/>
        <s v="940020/22"/>
        <s v="800035/22"/>
        <s v="390066/22"/>
        <s v="750023/22"/>
        <s v="750024/22"/>
        <s v="750025/22"/>
        <s v="750022/22"/>
        <s v="940022/22"/>
        <s v="800043/22"/>
        <s v="250055/22"/>
        <s v="850138/22"/>
        <s v="800036/22"/>
        <s v="800037/22"/>
        <s v="800038/22"/>
        <s v="800039/22"/>
        <s v="250057/22"/>
        <s v="720004/22"/>
        <s v="720005/22"/>
        <s v="720006/22"/>
        <s v="720007/22"/>
        <s v="720008/22"/>
        <s v="720009/22"/>
        <s v="720010/22"/>
        <s v="720011/2"/>
        <s v="390068/22"/>
        <s v="390064/22"/>
        <s v="800025/22"/>
        <s v="800026/22"/>
        <s v="800028/22"/>
        <s v="800029/22"/>
        <s v="800031/22"/>
        <s v="800033/22"/>
        <s v="800040/22"/>
        <s v="800041/22"/>
        <s v="800042/22"/>
        <s v="Total de pedidos"/>
        <n v="271"/>
        <s v="Total de pedidos em andamento"/>
        <n v="137"/>
        <s v="Total de pedidos finalizados"/>
        <n v="129"/>
        <s v="Total de pedidos sem continuidade"/>
        <n v="5"/>
        <n v="57" u="1"/>
        <n v="185" u="1"/>
        <n v="100" u="1"/>
        <n v="61" u="1"/>
        <n v="87" u="1"/>
        <n v="112" u="1"/>
        <n v="70" u="1"/>
        <n v="2" u="1"/>
        <n v="99" u="1"/>
        <n v="124" u="1"/>
        <n v="78" u="1"/>
        <n v="103" u="1"/>
        <n v="50" u="1"/>
        <n v="52" u="1"/>
        <n v="111" u="1"/>
        <n v="65" u="1"/>
        <n v="173" u="1"/>
        <n v="94" u="1"/>
        <n v="202" u="1"/>
        <n v="56" u="1"/>
        <n v="210" u="1"/>
        <n v="60" u="1"/>
        <n v="127" u="1"/>
        <n v="37" u="1"/>
        <n v="3" u="1"/>
        <n v="85" u="1"/>
        <n v="43" u="1"/>
        <n v="28" u="1"/>
        <n v="105" u="1"/>
        <n v="29" u="1"/>
        <n v="109" u="1"/>
        <n v="88" u="1"/>
        <n v="53" u="1"/>
        <n v="113" u="1"/>
        <n v="4" u="1"/>
        <n v="92" u="1"/>
        <n v="55" u="1"/>
      </sharedItems>
    </cacheField>
    <cacheField name="Grupo de materiais" numFmtId="0">
      <sharedItems containsBlank="1" containsMixedTypes="1" containsNumber="1" minValue="1.8450184501845018E-2" maxValue="449052"/>
    </cacheField>
    <cacheField name="Quantidade de itens" numFmtId="0">
      <sharedItems containsBlank="1" containsMixedTypes="1" containsNumber="1" containsInteger="1" minValue="0" maxValue="2388"/>
    </cacheField>
    <cacheField name="Processo nº" numFmtId="0">
      <sharedItems containsBlank="1" containsMixedTypes="1" containsNumber="1" minValue="6.7865626060400412E-4" maxValue="130" count="229">
        <s v="25380.003992/2021-63"/>
        <s v="25380.003016/2021-19"/>
        <s v="25380.001081/2022-82"/>
        <s v="25380.000385/2022-22"/>
        <s v="25380.000632/2022-91"/>
        <s v="25380.002966/2021-18"/>
        <s v="25380.000430/2022-49"/>
        <s v="25380.000946/2022-93"/>
        <s v="25380.001744/2022-69"/>
        <s v="25380.002167/2022-22"/>
        <s v="25380.002373/2022-32"/>
        <s v="25380.000234/2022-74"/>
        <s v="25380.000957/2022-73"/>
        <s v="25380.000423/2022-47"/>
        <s v="25380.003939/2021-62"/>
        <s v="25380.003341/2020-92"/>
        <s v="25380.000102/2022-42"/>
        <s v="25380.000473/2022-24"/>
        <s v="25380.000305/2022-39"/>
        <s v="25380.000354/2022-71"/>
        <s v="25380.000210/2022-15"/>
        <s v="25380.000022/2022-97"/>
        <m/>
        <s v="25380.000024/2022-86"/>
        <s v="25380.002051/2021-11 (anexado 25380.002778/2021-90)"/>
        <s v="25380.000995/2021-45"/>
        <s v="25380.001338/2021-15"/>
        <s v="25380.003671/2021-69"/>
        <s v="25380.000029/2022-17"/>
        <s v="25380.000058/2022-71"/>
        <s v="25380.000326/2022-54"/>
        <s v="25380.000105/2022-86"/>
        <s v="25380.002575/2021-01"/>
        <s v="25380.000832/2022-43"/>
        <s v="25380.001067/2022-89"/>
        <s v="25380.000025/2022-21"/>
        <s v="25380.001152/2022-47"/>
        <s v="25380.000605/2022-18"/>
        <s v="25380.001419/2021-15"/>
        <s v="25380.001200/2022-05"/>
        <s v="25380.000858/2022-91"/>
        <s v="25380.001190/2022-08"/>
        <s v="25380.000597/2022-18"/>
        <s v="25380.000546/2022-88"/>
        <s v="25071.000013/2022-90"/>
        <s v="25380.001313/2022-01"/>
        <s v="25380.003845/2021-93"/>
        <s v="25380.000062/2022-39"/>
        <s v="25380.000999/2022-12"/>
        <s v="25380.000026/2022-75"/>
        <s v="25380.001321/2022-49"/>
        <s v="25380.001318/2022-25"/>
        <s v="25380.001356/2022-88"/>
        <s v="25380.001445/2022-24"/>
        <s v="25380.001077/2022-14"/>
        <s v="25380.000898/2022-33"/>
        <s v="25380.001499/2022-90"/>
        <s v="25380.001476/2022-85"/>
        <s v="25380.001205/2022-20"/>
        <s v="25380.001659/2022-09"/>
        <s v="25380.001304/2022-10"/>
        <s v="25380.001586/2022-47"/>
        <s v="25380.002303/2022-84"/>
        <s v="25380.000366/2022-04"/>
        <s v="25071.000014/2022-34"/>
        <s v="25380.001799/2022-79"/>
        <s v="25380.001821/2022-81"/>
        <s v="25380.001385/2022-40"/>
        <s v="25380.000991/2022-48"/>
        <s v="25380.002310/2022-86"/>
        <s v="25380.002071/2022-64"/>
        <s v="25380.001180/2022-64"/>
        <s v="25380.003764/2021-93"/>
        <s v="25380.001801/2022-18"/>
        <s v="25380.001699/2022-42"/>
        <s v="25380.002494/2022-84"/>
        <s v="25380.002589/2022-06"/>
        <s v="25380.002438/2022-40"/>
        <s v="25380.001843/2022-41"/>
        <s v="25380.001001/2022-99"/>
        <s v="25380.002005/2022-94"/>
        <s v="25380.002174/2022-24"/>
        <s v="25380.001743/2022-14"/>
        <s v="25380.001324/2022-82"/>
        <s v="25380.001315/2022-91"/>
        <s v="25380.002561/2022-61"/>
        <s v="25380.002765/2022-00"/>
        <s v="25380.003098/2022-74"/>
        <s v="25380.003728/2021-20"/>
        <s v="25380.001156/2022-25"/>
        <s v="25380.001362/2022-35"/>
        <s v="25380.002189/2022-92"/>
        <s v="25380.002485/2022-93"/>
        <s v="25380.003173/2022-05"/>
        <s v="25380.002413/2022-46"/>
        <s v="25380.003054/2022-44"/>
        <s v="25380.001457/2022-59"/>
        <s v=" 25380.000511/2022-49 "/>
        <s v="25380.000537/2022-97"/>
        <s v="25380.000384/2021-05"/>
        <s v="25380.001885/2021-09"/>
        <s v="25380.000492/2022-51"/>
        <s v="25380.000133/2022-01"/>
        <s v="25380.000943/2022-50"/>
        <s v="25030.000189/2021-47"/>
        <s v="25380.003315/2020-64"/>
        <s v="25030.000074/2021-52"/>
        <s v="25380.002227/2021-26"/>
        <s v="25380.000643/2022-71"/>
        <s v="25380.000950/2022-51"/>
        <s v="25380.001079/2022-11"/>
        <s v="25380.000389/2022-19"/>
        <s v="25380.000640/2022-37"/>
        <s v="25380.001770/2022-97"/>
        <s v="25380.001868/2022-44"/>
        <s v="25380.001886/2022-26"/>
        <s v="25380.001890/2022-94"/>
        <s v="25380.001911/2022-71"/>
        <s v="25380.001934/2022-86"/>
        <s v="25380.001917/2022-49"/>
        <s v="25380.002315/2022-17"/>
        <s v="25380.002187/2022-01"/>
        <s v="25380.002625/2022-23"/>
        <s v="25380.002460/2022-90"/>
        <s v="25380.002565/2022-49"/>
        <s v="25380.002459/2022-65"/>
        <s v="25380.002364/2022-41"/>
        <s v="25380.002358/2022-94"/>
        <s v="25380.002362/2022-52"/>
        <s v="25380.002361/2022-16"/>
        <s v="25380.002359/2022-39"/>
        <s v="25380.002191/2022-61"/>
        <s v="25380.002318/2022-42"/>
        <s v="25380.002461/2022-34"/>
        <s v="25380.002469/2022-09"/>
        <s v="25380.002336/2022-24"/>
        <s v="25380.002858/2022-26"/>
        <s v="25380.001842/2020-34"/>
        <s v="25380.002137/2022-16"/>
        <s v="25380.002464/2022-78"/>
        <s v="25380.002190/2022-17"/>
        <s v="25380.002713/2022-25"/>
        <s v="25380.002365/2022-96"/>
        <s v="25380.002360/2022-63"/>
        <s v="25380.002466/2022-67"/>
        <s v="25380.002864/2022-83"/>
        <s v="25380.003367/2022-01"/>
        <s v="25380.002656/2022-84"/>
        <s v="25380.003233/2022-81"/>
        <s v="25380.003075/2022-60"/>
        <s v="25380.002378/2022-65"/>
        <s v="25380.000524/2021-37"/>
        <s v="25380.002498/2022-62"/>
        <s v="25380.003530/2022-27"/>
        <s v="25380.003617/2022-02"/>
        <s v="25380.003581/2022-59"/>
        <s v="25380.003580/2022-12"/>
        <s v="25380.003263/2022-98"/>
        <s v="25380.001587/2022-91"/>
        <s v="25380.003116/2022-18"/>
        <s v="25380.003432/2021-17"/>
        <s v="Em porcentagem"/>
        <n v="1"/>
        <n v="0.54187604690117253"/>
        <n v="0.38651591289782244"/>
        <n v="7.160804020100503E-2"/>
        <n v="0.71986817325800379" u="1"/>
        <n v="121" u="1"/>
        <n v="75" u="1"/>
        <n v="100" u="1"/>
        <n v="36" u="1"/>
        <n v="61" u="1"/>
        <n v="130" u="1"/>
        <n v="0.10553104852392263" u="1"/>
        <n v="38" u="1"/>
        <n v="8.5324232081911264E-4" u="1"/>
        <n v="0.21376811594202899" u="1"/>
        <n v="6.7865626060400412E-4" u="1"/>
        <n v="42" u="1"/>
        <n v="0.81939242613399921" u="1"/>
        <n v="7.744565217391304E-2" u="1"/>
        <n v="7.9566854990583802E-2" u="1"/>
        <n v="0.89379029521547337" u="1"/>
        <n v="6" u="1"/>
        <n v="16" u="1"/>
        <n v="0.54206781079949773" u="1"/>
        <n v="48" u="1"/>
        <n v="103" u="1"/>
        <n v="0.70878623188405798" u="1"/>
        <n v="0.17715019255455713" u="1"/>
        <n v="0.17191489361702128" u="1"/>
        <n v="50" u="1"/>
        <n v="0.17020391177694549" u="1"/>
        <n v="86" u="1"/>
        <n v="111" u="1"/>
        <n v="65" u="1"/>
        <n v="90" u="1"/>
        <n v="0.20504437178888371" u="1"/>
        <n v="0.82679180887372017" u="1"/>
        <n v="7.9869219990658574E-2" u="1"/>
        <n v="33" u="1"/>
        <n v="98" u="1"/>
        <n v="6.2421972534332081E-3" u="1"/>
        <n v="22" u="1"/>
        <n v="0.17235494880546076" u="1"/>
        <n v="37" u="1"/>
        <n v="81" u="1"/>
        <n v="6.382978723404255E-3" u="1"/>
        <n v="23" u="1"/>
        <n v="39" u="1"/>
        <n v="85" u="1"/>
        <n v="0.71508640822045777" u="1"/>
        <n v="0.38635412306404354" u="1"/>
        <n v="9" u="1"/>
        <n v="26" u="1"/>
        <n v="0.20056497175141244" u="1"/>
        <n v="97" u="1"/>
        <n v="27" u="1"/>
        <n v="47" u="1"/>
        <n v="1.0403662089055347E-2" u="1"/>
        <n v="29" u="1"/>
        <n v="0.75053487376979033" u="1"/>
        <n v="0.82170212765957451" u="1"/>
        <n v="30" u="1"/>
        <n v="7.1578066136458771E-2" u="1"/>
        <n v="53" u="1"/>
        <n v="31" u="1"/>
        <n v="0.82355389096962128" u="1"/>
        <n v="7.2314933675652546E-2" u="1"/>
      </sharedItems>
    </cacheField>
    <cacheField name="Objeto" numFmtId="0">
      <sharedItems containsBlank="1" containsMixedTypes="1" containsNumber="1" containsInteger="1" minValue="11" maxValue="162" longText="1"/>
    </cacheField>
    <cacheField name="Requisitante" numFmtId="0">
      <sharedItems containsBlank="1" containsMixedTypes="1" containsNumber="1" minValue="6.7901234567901231E-2" maxValue="1"/>
    </cacheField>
    <cacheField name="Valor estimado" numFmtId="0">
      <sharedItems containsString="0" containsBlank="1" containsNumber="1" minValue="0" maxValue="262000000"/>
    </cacheField>
    <cacheField name="Valor Contratado" numFmtId="0">
      <sharedItems containsString="0" containsBlank="1" containsNumber="1" minValue="0" maxValue="262000000"/>
    </cacheField>
    <cacheField name="Onde o processo se encontra?" numFmtId="0">
      <sharedItems containsBlank="1" containsMixedTypes="1" containsNumber="1" containsInteger="1" minValue="44" maxValue="44" count="8">
        <s v="-"/>
        <s v="DEGEAC (EXECUÇÃO)"/>
        <s v="REQUISITANTE"/>
        <s v="DEPEC (PLANEJAMENTO)"/>
        <s v="PF"/>
        <s v="SEANAM"/>
        <m/>
        <n v="44" u="1"/>
      </sharedItems>
    </cacheField>
    <cacheField name="Qual a data da última atualização processual?" numFmtId="0">
      <sharedItems containsDate="1" containsBlank="1" containsMixedTypes="1" minDate="2021-06-24T00:00:00" maxDate="2022-10-21T00:00:00"/>
    </cacheField>
    <cacheField name="Em dias úteis" numFmtId="0">
      <sharedItems containsBlank="1" containsMixedTypes="1" containsNumber="1" containsInteger="1" minValue="1" maxValue="346"/>
    </cacheField>
    <cacheField name="Qual o status atual do processo?" numFmtId="0">
      <sharedItems containsBlank="1" count="113">
        <s v="SEM CONTINUIDADE"/>
        <s v="FINALIZADO"/>
        <s v="29/08 - Encaminhado ao Seopec para divulgação Licitação - Licitação marcada para 12/09 as 9:00hs - 17/10/22 Intenção de Recurso"/>
        <s v="Elaboração de documentos preliminares"/>
        <s v="Pregão foi revogado. Será feito um novo termo de referência."/>
        <s v="Revisando Documentos dos processos"/>
        <s v="Elaborando edital"/>
        <s v="RCO atestada"/>
        <s v="Resultado do julgamento publicado no DOU"/>
        <s v="EMPRESA NÃO EM SICAF. ULTIMO PARECER FOI ENVIADO PARA O IOC. 23/07/2021"/>
        <s v="Analisando novo Termo de Referência"/>
        <s v="EMPRESA NÃO EM SICAF. ULTIMO PARECER FOI ENVIADO PARA A AGEPLAN EM 18/06/21."/>
        <s v="Aguardando assinatura do termo de atesto de propostas obtidas na pesquisa de preços"/>
        <s v="Planilha de padronização consolidada"/>
        <s v="Inclusão de DFD's."/>
        <s v="Mapa de risco consolidado"/>
        <s v="Respondendo apontamentos da PF"/>
        <s v="Para análise da minuta do edital"/>
        <s v="Analisando a pesquisa de preços do SEANAM"/>
        <s v="Pregão marcado para o dia 20/10/2022"/>
        <s v="Em análise processual, da minuta do edital e do modelo de Ata de Registro de Preços"/>
        <s v="Lançando valores no TR"/>
        <s v="Para responder apontamentos da PF"/>
        <s v="Em elaboração dos pedidos de compras"/>
        <s v="Em elaboração do termo de atesto e ordem de fornecimento"/>
        <s v="Retornou da PF para prosseguimento"/>
        <s v="Para análise do pedido de esclarecimento anexado nos autos do processo."/>
        <s v="Publicado no DOU"/>
        <s v="Mapa de gerenciamento de riscos inserido"/>
        <s v="03ª assessoria realizada"/>
        <s v="Carta de exclusividade inserida"/>
        <s v="Pedido de compras gerado"/>
        <s v="Em fase de habilitação"/>
        <s v="Em análise do procedimento de contratação dos serviços de manutenção preventiva e corretiva para os equipamentos da marca Illumina"/>
        <s v="ETP aprovado"/>
        <s v="Dispensa aprovada"/>
        <s v="Aguardando instrução processual"/>
        <s v="Em análise processual e da minuta do edital"/>
        <s v="Em análise das pesquisas de mercado"/>
        <s v="Confirmação da veracidade da carta de exclusividade"/>
        <s v="Proposta inserida"/>
        <s v="Verificando a possibilidade de realização da compra por pregão"/>
        <s v="Justificativa técnica da inexigibilidade inserida"/>
        <s v="Empenhado"/>
        <s v="Primeira assessoria realizada"/>
        <s v="Em execução"/>
        <s v="RCO gerada"/>
        <s v="Em análise da minuta do contrato"/>
        <s v="Providenciando assinatura digital do representante legal da empresa"/>
        <s v="Aguardando assinatura do termo de atesto da nota fiscal."/>
        <s v="Pesquisa de preços"/>
        <m/>
        <s v="OF emitida" u="1"/>
        <s v="Para assinatura do termo de atesto e emissão aprovação da RCO" u="1"/>
        <s v="Enviado ao requisitante para ajustes." u="1"/>
        <s v="Para execução" u="1"/>
        <s v="Último DFD consolidado " u="1"/>
        <s v="Para verificação de apontamentos" u="1"/>
        <s v="Dispensa agendada para o dia 23/09" u="1"/>
        <s v="Analisando proposta do SEANAM" u="1"/>
        <s v="Enviado para o requisitante para elaboração e inclusão dos pedidos de compras dos Escritórios Regionais." u="1"/>
        <s v="Divulgando a licitação que ocorrerá no dia 01/09" u="1"/>
        <s v="Após pesquisa de mercado, setor está verificando se seguirá por dispensa ou pregão, tudo indica que será pregão sispp." u="1"/>
        <s v="ENVIADO AO REQUISITANTE PARA REVISÃO DA ESPECIFICAÇÃO, SEM RETORNO." u="1"/>
        <s v="Em  análise e aprovação através de atesto da Autoridade competente para prosseguimento do certame." u="1"/>
        <s v="Licitação foi fracassada, com o requisitante aguardando novo TR" u="1"/>
        <s v="Contratato assinado" u="1"/>
        <s v="Pregão agendado para o dia 30/09/2022" u="1"/>
        <s v="Mapa de preços realizado" u="1"/>
        <s v="Pesquisa de preços realizada, requisitante inseriu o termo de referência" u="1"/>
        <s v="Retornou do requisitante com o processo devidamente ajustado, será enviado para publicar" u="1"/>
        <s v="Licitação ocorreu no dia 26/08" u="1"/>
        <s v="4ª assessoria realizada" u="1"/>
        <s v="Foi enviado para o SEOR para empenhamento" u="1"/>
        <s v="Portaria publicada" u="1"/>
        <s v="Pesquisa de preços aprovada pelo requisitante" u="1"/>
        <s v="Foi encaminhado para verificação de apontamentos" u="1"/>
        <s v="Retornou do requisitante após ajustes" u="1"/>
        <s v="TR já analisado. Aguardando pedido de compras" u="1"/>
        <s v="Atendendo a apontamentos processuais" u="1"/>
        <s v="Divulgando a licitação que ocorrerá no dia 26/08" u="1"/>
        <s v="2ª assessoria realizada" u="1"/>
        <s v="Para análie da minuta do contrato" u="1"/>
        <s v="Minuta elaborada" u="1"/>
        <s v="RCO recebida no dia 30/08/2022" u="1"/>
        <s v="Dispensa foi fracassada" u="1"/>
        <s v="Pregão agendado para o dia 03/10" u="1"/>
        <s v="Em elaboração do termo de homologação" u="1"/>
        <s v="PREGÃO MARCADO PARA 04/10" u="1"/>
        <s v="Retornou do requisitante com o processo devidamente ajustado" u="1"/>
        <s v="Requisitante aprovou a pesquisa de preços" u="1"/>
        <s v="Em análise para habilitação da empresa GRANA 298 DISTRIBUIDORA DE ALIMENTOS LTDA, uma vez que o SICAF apresentado consta impedimento indireto de licitar" u="1"/>
        <s v="Analisando apontamentos da  área requisitante" u="1"/>
        <s v="ETP analisado. Aguardando ajsutes" u="1"/>
        <s v="Aguardando esclarecimentos sobre o DFD" u="1"/>
        <s v="3ª Assessoria realizada no dia 12/05/2022" u="1"/>
        <s v="Em andamento" u="1"/>
        <s v="Pregão agendado para o dia 06/10" u="1"/>
        <s v="Para análise pormenorizada do Termo de Referência." u="1"/>
        <s v="Termo de Referência elaborado" u="1"/>
        <s v="Aguardando requisitante responder os apontamentos da PF" u="1"/>
        <s v="3ª assessoria realizada" u="1"/>
        <s v="Respondendo esclarecimentos da empresa" u="1"/>
        <s v="Requisitante negou as descrições do fornecedor" u="1"/>
        <s v="Termo de referência assinado" u="1"/>
        <s v="Processo devolvido ao requisitante, pois a carta de exclusividade encaminhada não confere efetiva exclusividade de venda ao fornecedor DATAMED. Requisitante está verificando se fará importação." u="1"/>
        <s v="Processo foi encaminhado ao requisitante para providências quanto ao arquivamento, pois a empresa não aceitava empenho" u="1"/>
        <s v="Foi para o SEOR para empenhamento" u="1"/>
        <s v="Empenhado, elaborando contrato" u="1"/>
        <s v="Foi encaminhado para o SEOR empenhar" u="1"/>
        <s v="Encaminhado ao Seopec para divulgação Licitação - Licitação marcada para 12/09 as 9:00hs" u="1"/>
        <s v="Realizando ajustes no ETP" u="1"/>
        <s v="Providenciando documentos para juntar ao processo" u="1"/>
      </sharedItems>
    </cacheField>
    <cacheField name="Possível procedimento de compras" numFmtId="0">
      <sharedItems containsBlank="1" containsMixedTypes="1" containsNumber="1" containsInteger="1" minValue="44" maxValue="44" count="9">
        <s v="NÃO SE APLICA"/>
        <s v="PREGÃO SISPP"/>
        <s v="INEXIGIBILIDADE"/>
        <s v="DISPENSA DE LICITAÇÃO"/>
        <s v="IRP (PARTICIPANTES)"/>
        <s v="PREGÃO SRP"/>
        <s v="EM ANÁLISE"/>
        <m/>
        <n v="44" u="1"/>
      </sharedItems>
    </cacheField>
  </cacheFields>
  <extLst>
    <ext xmlns:x14="http://schemas.microsoft.com/office/spreadsheetml/2009/9/main" uri="{725AE2AE-9491-48be-B2B4-4EB974FC3084}">
      <x14:pivotCacheDefinition pivotCacheId="136453924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re Setubal Gonçalves" refreshedDate="45253.429332175925" createdVersion="8" refreshedVersion="8" minRefreshableVersion="3" recordCount="501" xr:uid="{00000000-000A-0000-FFFF-FFFF13000000}">
  <cacheSource type="worksheet">
    <worksheetSource ref="A2:M547" sheet="Índice"/>
  </cacheSource>
  <cacheFields count="13">
    <cacheField name="Pedido nº" numFmtId="0">
      <sharedItems containsBlank="1" count="466">
        <m/>
        <s v="800037/23"/>
        <s v="870027/22"/>
        <s v="870028/22"/>
        <s v="870029/22"/>
        <s v="850132/22"/>
        <s v="850133/22"/>
        <s v="180001/22"/>
        <s v="180002/22"/>
        <s v="180005/22"/>
        <s v="860019/22"/>
        <s v="850143/22"/>
        <s v="850142/22"/>
        <s v="850141/22"/>
        <s v="850140/22"/>
        <s v="870043/22"/>
        <s v="870044/22"/>
        <s v="870045/22"/>
        <s v="870036/21"/>
        <s v="750005/21"/>
        <s v="800050/22"/>
        <s v="810002/22"/>
        <s v="560001/23"/>
        <s v="560004/23"/>
        <s v="750001/21 "/>
        <s v="250056/22"/>
        <s v="870004/23"/>
        <s v="940013/23"/>
        <s v="400001/23"/>
        <s v="770001/23"/>
        <s v="960001/23"/>
        <s v="180003/22"/>
        <s v="970005/22"/>
        <s v="860014/22"/>
        <s v="850100/22"/>
        <s v="850101/22"/>
        <s v="850102/22"/>
        <s v="850103/22"/>
        <s v="870007/22"/>
        <s v="870008/22"/>
        <s v="870009/22"/>
        <s v="870010/22"/>
        <s v="980005/22"/>
        <s v="680001/22"/>
        <s v="980006/22"/>
        <s v="860015/22"/>
        <s v="860016/22"/>
        <s v="870017/22"/>
        <s v="870018/22"/>
        <s v="860023/22"/>
        <s v="860024/22"/>
        <s v="850146/22"/>
        <s v="850147/22"/>
        <s v="850148/22"/>
        <s v="870046/22"/>
        <s v="870047/22"/>
        <s v="870048/22"/>
        <s v="870049/22"/>
        <s v="870050/22"/>
        <s v="870052/22"/>
        <s v="750023/22"/>
        <s v="750024/22"/>
        <s v="750025/22"/>
        <s v="800043/22"/>
        <s v="400048/22"/>
        <s v="850149/22"/>
        <s v="850150/22"/>
        <s v="860025/22"/>
        <s v="980009/22"/>
        <s v="980013/22"/>
        <s v="870053/22"/>
        <s v="870054/22"/>
        <s v="870057/22"/>
        <s v="390071/22"/>
        <s v="390072/22"/>
        <s v="390073/22"/>
        <s v="390077/22"/>
        <s v="400059/23"/>
        <s v="400083/22"/>
        <s v="856166/22"/>
        <s v="856167/22"/>
        <s v="870058/22"/>
        <s v="870059/22"/>
        <s v="390083/22"/>
        <s v="390084/22"/>
        <s v="390085/22"/>
        <s v="250062/22"/>
        <s v="250063/22"/>
        <s v="250064/22"/>
        <s v="400095/22"/>
        <s v="400096/22"/>
        <s v="400097/22"/>
        <s v="890004/22"/>
        <s v="700001/22"/>
        <s v="760010/22"/>
        <s v="760011/22"/>
        <s v="760012/22"/>
        <s v="760013/22"/>
        <s v="760014/22"/>
        <s v="940002/23"/>
        <s v="250003/23"/>
        <s v="800001/23"/>
        <s v="390007/23"/>
        <s v="390008/23"/>
        <s v="400065/23"/>
        <s v="760003/23"/>
        <s v="390009/23"/>
        <s v="250004/23"/>
        <s v="860003/23"/>
        <s v="250006/23"/>
        <s v="940003/23"/>
        <s v="400002/23"/>
        <s v="400104/22"/>
        <s v="400105/22"/>
        <s v="860004/23"/>
        <s v="550003/23"/>
        <s v="400015/23"/>
        <s v="870005/23"/>
        <s v="390005/23"/>
        <s v="020001/23"/>
        <s v="960009/22"/>
        <s v="960010/22"/>
        <s v="780001/23"/>
        <s v="860005/23"/>
        <s v="840001/23"/>
        <s v="390057/23"/>
        <s v="940004/23"/>
        <s v="800040/22"/>
        <s v="800041/22"/>
        <s v="800042/22"/>
        <s v="970007/23"/>
        <s v="250035/23"/>
        <s v="750001/23"/>
        <s v="390052/23"/>
        <s v="860017/23"/>
        <s v="860006/23"/>
        <s v="860007/23"/>
        <s v="860009/23"/>
        <s v="860014/23"/>
        <s v="850068/23"/>
        <s v="850069/23"/>
        <s v="390093/23"/>
        <s v="390079/23"/>
        <s v="800036/22"/>
        <s v="800037/22"/>
        <s v="800038/22"/>
        <s v="800039/22"/>
        <s v="250041/23"/>
        <s v="790004/23"/>
        <s v="250058/23"/>
        <s v="390078/22"/>
        <s v="390079/22"/>
        <s v="750007/23"/>
        <s v="250032/23"/>
        <s v="390061/23"/>
        <s v="390105/23"/>
        <s v="970013/23"/>
        <s v="390084/23"/>
        <s v="250075/23"/>
        <s v="25380.003242/2023-53"/>
        <s v="400045/23"/>
        <s v="840005/23"/>
        <s v="020003/23"/>
        <s v="390098/23"/>
        <s v="860023/23"/>
        <s v="180012/23"/>
        <s v="330001/23"/>
        <s v="250034/23"/>
        <s v="390102/23"/>
        <s v="250078/23"/>
        <s v="790005/23"/>
        <s v="790006/23"/>
        <s v="790007/23"/>
        <s v="250105/23"/>
        <s v="720001/23"/>
        <s v="720002/23"/>
        <s v="250094/23"/>
        <s v="950001/23"/>
        <s v="950002/23"/>
        <s v="840006/23"/>
        <s v="250109/23"/>
        <s v="940020/23"/>
        <s v="790008/23"/>
        <s v="790009/23"/>
        <s v="790010/23"/>
        <s v="790011/23"/>
        <s v="790012/23"/>
        <s v="790013/23"/>
        <s v="790014/23"/>
        <s v="790015/23"/>
        <s v="250106/23"/>
        <s v="940021/23"/>
        <s v="390118/23"/>
        <s v="390119/23"/>
        <s v="390120/23"/>
        <s v="390121/23"/>
        <s v="970015/23"/>
        <s v="840004/23"/>
        <s v="390115/23"/>
        <s v="390130/23"/>
        <s v="980002/23"/>
        <s v="860012/23"/>
        <s v="860013/23"/>
        <s v="850070/23"/>
        <s v="850071/23"/>
        <s v="850073/23"/>
        <s v="850079/23"/>
        <s v="850080/23"/>
        <s v="390066/23"/>
        <s v="750005/23"/>
        <s v="400073/23"/>
        <s v="940029/23"/>
        <s v="400051/23"/>
        <s v="790016/23"/>
        <s v="790017/23"/>
        <s v="790018/23"/>
        <s v="790019/23"/>
        <s v="790021/23"/>
        <s v="790022/23"/>
        <s v="790023/23"/>
        <s v="790024/23"/>
        <s v="790025/23"/>
        <s v="790026/23"/>
        <s v="790027/23"/>
        <s v="250107/23"/>
        <s v="390117/23"/>
        <s v="250044/23"/>
        <s v="940022/23"/>
        <s v="940023/23"/>
        <s v="940033/23"/>
        <s v="660014/23"/>
        <s v="790033/23"/>
        <s v="970020/23"/>
        <s v="180018/23"/>
        <s v="340001/23"/>
        <s v="400064/23"/>
        <s v="970025/23"/>
        <s v="390132/23"/>
        <s v="940028/23"/>
        <s v="790020/23"/>
        <s v="720003/23"/>
        <s v="790029/23"/>
        <s v="250108/23"/>
        <s v="750010/23"/>
        <s v="250033/23"/>
        <s v="730081/23"/>
        <s v="400033/23"/>
        <s v="400034/23"/>
        <s v="390047/23"/>
        <s v="390048/23"/>
        <s v="390049/23"/>
        <s v="250023/23"/>
        <s v="250021/23"/>
        <s v="600001/23"/>
        <s v="600002/23"/>
        <s v="600003/23"/>
        <s v="940007/23"/>
        <s v="940008/23"/>
        <s v="940009/23"/>
        <s v="940010/23"/>
        <s v="940011/23"/>
        <s v="250022/23"/>
        <s v="020004/23"/>
        <s v="390131/23"/>
        <s v="390142/23"/>
        <s v="750011/23"/>
        <s v="400080/23"/>
        <s v="870081/23"/>
        <s v="780021/23"/>
        <s v="750006/23"/>
        <s v="250111/23"/>
        <s v="250123/23"/>
        <s v="250130/23"/>
        <s v="250110/23"/>
        <s v="790036/23"/>
        <s v="790037/23"/>
        <s v="940027/23"/>
        <s v="900002/23"/>
        <s v="800051/22"/>
        <s v="800052/22"/>
        <s v="870003/23"/>
        <s v="860001/23"/>
        <s v="250005/23"/>
        <s v="250048/23"/>
        <s v="250049/23"/>
        <s v="980003/23"/>
        <s v="670002/22"/>
        <s v="800025/22"/>
        <s v="800026/22"/>
        <s v="800028/22"/>
        <s v="800029/22"/>
        <s v="800031/22"/>
        <s v="800033/22"/>
        <s v="850065/23"/>
        <s v="760018/23"/>
        <s v="900001/23"/>
        <s v="020002/23"/>
        <s v="250019/23"/>
        <s v="250024/23"/>
        <s v="250025/23"/>
        <s v="250026/23"/>
        <s v="390046/23"/>
        <s v="400035/23"/>
        <s v="400036/23"/>
        <s v="400037/23"/>
        <s v="810001/23"/>
        <s v="750002/23"/>
        <s v="790002/23"/>
        <s v="790003/23"/>
        <s v="250028/23"/>
        <s v="250029/23"/>
        <s v="250030/23"/>
        <s v="250031/23"/>
        <s v="390051/23"/>
        <s v="660004/23"/>
        <s v="660005/23"/>
        <s v="660006/23"/>
        <s v="660007/23"/>
        <s v="660008/23"/>
        <s v="660009/23"/>
        <s v="750003/23"/>
        <s v="400038/23"/>
        <s v="400039/23"/>
        <s v="400040/23"/>
        <s v="400041/23"/>
        <s v="890008/23"/>
        <s v="870010/23"/>
        <s v="870011/23"/>
        <s v="870012/23"/>
        <s v="860031/23"/>
        <s v="860038/23"/>
        <s v="850135/23"/>
        <s v="850136/23"/>
        <s v="860021/23"/>
        <s v="870057/23"/>
        <s v="870058/23"/>
        <s v="860015/23"/>
        <s v="860016/23"/>
        <s v="850082/23"/>
        <s v="850083/23"/>
        <s v="860018/23"/>
        <s v="860019/23"/>
        <s v="860020/23"/>
        <s v="870066/23"/>
        <s v="870067/23"/>
        <s v="870068/23"/>
        <s v="870069/23"/>
        <s v="870070/23"/>
        <s v="870075/23"/>
        <s v="870076/23"/>
        <s v="870077/23"/>
        <s v="870079/23"/>
        <s v="390078/23"/>
        <s v="390076/23"/>
        <s v="180014/23"/>
        <s v="180015/23"/>
        <s v="180016/23"/>
        <s v="940031/23"/>
        <s v="940032/23"/>
        <s v="730223/23"/>
        <s v="980012/23"/>
        <s v="980013/23"/>
        <s v="850154/23"/>
        <s v="850155/23"/>
        <s v="850156/23"/>
        <s v="760016/23"/>
        <s v="760017/23"/>
        <s v="860030/23"/>
        <s v="860062/23"/>
        <s v="860033/23"/>
        <s v="660013/23"/>
        <s v="970004/23"/>
        <s v="970006/23"/>
        <s v="970014/23"/>
        <s v="970016/23"/>
        <s v="970018/23"/>
        <s v="970019/23"/>
        <s v="970023/23"/>
        <s v="870140/23"/>
        <s v="870141/23"/>
        <s v="870142/23"/>
        <s v="870147/23"/>
        <s v="850091/23"/>
        <s v="730144/23"/>
        <s v="730145/23"/>
        <s v="730146/23"/>
        <s v="870085/23"/>
        <s v="870086/23"/>
        <s v="390094/23"/>
        <s v="390095/23"/>
        <s v="390096/23"/>
        <s v="390097/23"/>
        <s v="250069/23"/>
        <s v="250070/23"/>
        <s v="250071/23"/>
        <s v="250072/23"/>
        <s v="250073/23"/>
        <s v="250074/23"/>
        <s v="400048/23"/>
        <s v="400049/23"/>
        <s v="250117/23"/>
        <s v="250118/23"/>
        <s v="940016/23"/>
        <s v="250050/23"/>
        <s v="250051/23"/>
        <s v="250052/23"/>
        <s v="250053/23"/>
        <s v="250054/23"/>
        <s v="250055/23"/>
        <s v="250056/23"/>
        <s v="250057/23"/>
        <s v="400046/23"/>
        <s v="400047/23"/>
        <s v="390139/23"/>
        <s v="390136/23"/>
        <s v="390114/23"/>
        <s v="800012/23"/>
        <s v="800009/23"/>
        <s v="8000011/23"/>
        <s v="800008/23"/>
        <s v="250088/23"/>
        <s v="250089/23"/>
        <s v="250093/23"/>
        <s v="250082/23"/>
        <s v="250083/23"/>
        <s v="250084/23"/>
        <s v="250085/23"/>
        <s v="980004/23"/>
        <s v="870083/23"/>
        <s v="870084/23"/>
        <s v="870090/23"/>
        <s v="980007/23"/>
        <s v="980008/23"/>
        <s v="860024/23"/>
        <s v="860025/23"/>
        <s v="660010/23"/>
        <s v="660011/23"/>
        <s v="660012/23"/>
        <s v="850021/23"/>
        <s v="850022/23"/>
        <s v="850123/23"/>
        <s v="730162/23"/>
        <s v="760163/23"/>
        <s v="390103/23"/>
        <s v="970010/23"/>
        <s v="970011/23"/>
        <s v="970012/23"/>
        <s v="970024/23"/>
        <s v="970008/23"/>
        <s v="970009/23"/>
        <s v="980005/23"/>
        <s v="980006/23"/>
        <s v="250113/23"/>
        <s v="250091/23"/>
        <s v="940030/23"/>
        <s v="940034/23"/>
        <s v="390148/23"/>
        <s v="940026/23"/>
        <s v="390122/23"/>
        <s v="750008/23"/>
        <s v="860027/23"/>
        <s v="790030/23"/>
        <s v="790028/23"/>
        <s v="390144/23"/>
        <s v="870110/23" u="1"/>
        <s v="800001/22" u="1"/>
      </sharedItems>
    </cacheField>
    <cacheField name="Elemento de despesa" numFmtId="0">
      <sharedItems containsString="0" containsBlank="1" containsNumber="1" containsInteger="1" minValue="1" maxValue="3393030"/>
    </cacheField>
    <cacheField name="Quantidade de itens" numFmtId="0">
      <sharedItems containsString="0" containsBlank="1" containsNumber="1" containsInteger="1" minValue="1" maxValue="173"/>
    </cacheField>
    <cacheField name="Processo nº" numFmtId="0">
      <sharedItems containsBlank="1" count="217">
        <s v="25380.000793/2023-65"/>
        <s v="25380.001578/2023-81"/>
        <s v="25380.000643/2022-71"/>
        <s v="25380.000950/2022-51"/>
        <s v="25380.003224/2023-71"/>
        <s v="25380.003326/2023-97"/>
        <s v="25380.001079/2022-11"/>
        <s v="25380.001886/2022-26"/>
        <m/>
        <s v="25380.001890/2022-94"/>
        <s v="25380.002424/2023-15"/>
        <s v="25380.001885/2021-09"/>
        <s v="25030.000189/2021-47"/>
        <s v="25380.003315/2020-64"/>
        <s v="25380.003075/2022-60"/>
        <s v="25380.000130/2023-41"/>
        <s v="25071.000060/2023-14"/>
        <s v="25030.000074/2021-52"/>
        <s v="25380.002565/2022-49"/>
        <s v="25380.002336/2022-24"/>
        <s v="25380.002858/2022-26"/>
        <s v="25380.003162/2023-06"/>
        <s v="25380.001310/2023-40"/>
        <s v="25380.000537/2022-97"/>
        <s v="25380.001429/2023-12"/>
        <s v="25380.002014/2023-66"/>
        <s v="25380.001445/2023-13"/>
        <s v="25380.000023/2023-12"/>
        <s v="25380.001491/2023-12"/>
        <s v="25380.000749/2023-55"/>
        <s v="25380.000856/2023-83"/>
        <s v="25380.001075/2023-14"/>
        <s v="25380.001428/2023-78"/>
        <s v="25380.001084/2023-05"/>
        <s v="25380.003437/2022-12"/>
        <s v="25380.002055/2023-52"/>
        <s v="25380.001077/2023-03"/>
        <s v="25380.002294/2023-11"/>
        <s v="25380.002298/2023-91"/>
        <s v="25380.000747/2023-66"/>
        <s v="25380.001430/2023-47"/>
        <s v="25380.001427/2023-23"/>
        <s v="25380.003702/2023-43"/>
        <s v="25380.001770/2022-97"/>
        <s v="25380.001382/2023-97"/>
        <s v="25380.001868/2022-44"/>
        <s v="25380.001911/2022-71"/>
        <s v="25380.001934/2022-86"/>
        <s v="25380.002190/2022-17"/>
        <s v="25380.002864/2022-83"/>
        <s v="25380.003233/2022-81"/>
        <s v="25380.002374/2023-68"/>
        <s v="25380.003713/2022-42"/>
        <s v="25380.003761/2022-31"/>
        <s v="25380.003712/2022-06"/>
        <s v="25380.000092/2023-26"/>
        <s v="25380.003494/2022-00"/>
        <s v="25380.000490/2023-42"/>
        <s v="25380.002987/2023-03"/>
        <s v="25380.000617/2023-23"/>
        <s v="25380.000638/2023-49"/>
        <s v="25380.000804/2023-15"/>
        <s v="25071.000012/2023-26"/>
        <s v="25380.000811/2023-17"/>
        <s v="25380.003367/2022-01"/>
        <s v="25380.003413/2022-63"/>
        <s v="25380.002486/2022-38"/>
        <s v="25071.000009/2023-11"/>
        <s v="25380.000630/2023-82"/>
        <s v="25380.000895/2023-81"/>
        <s v="25380.001218/2023-80 / 25380.001047/2023-99"/>
        <s v="25380.000356/2023-41"/>
        <s v="25380.000854/2023-94 / 25380.000854/2023-14"/>
        <s v="25380.003337/2022-96"/>
        <s v="25380.003873/2022-91"/>
        <s v="25071.000015/2023-60"/>
        <s v="25380.001264/2023-89"/>
        <s v="25380.001451/2023-62"/>
        <s v="25380.000684/2023-48"/>
        <s v="25380.003432/2021-17"/>
        <s v="25380.000890/2023-58"/>
        <s v="25380.001478/2023-55"/>
        <s v="25380.000683/2023-01"/>
        <s v="25380.000323/2023-00"/>
        <s v="25071.000030/2023-16"/>
        <s v="25380.000407/2023-35"/>
        <s v="25380.002280/2023-99"/>
        <s v="25380.001847/2023-18"/>
        <s v="25380.000524/2021-37"/>
        <s v="25380.001611/2023-73 "/>
        <s v="25380.001218/2023-80"/>
        <s v="25380.002064/2023-43"/>
        <s v="25380.003905/2022-59"/>
        <s v="25380.003122/2023-56"/>
        <s v="25380.001165/2023-05"/>
        <s v="25380.001244/2023-16"/>
        <s v="25380.002288/2023-55"/>
        <s v="25380.001435/2023-70"/>
        <s v="25380.001554/2023-22"/>
        <s v="25380.002117/2023-26"/>
        <s v="25380.003242/2023-53"/>
        <s v="25380.001819/2023-92"/>
        <s v="25380.002045/2023-17"/>
        <s v="25380.002722/2023-05"/>
        <s v="25380.002282/2023-88"/>
        <s v="25071.000044/2023-21"/>
        <s v="25380.002347/2023-95"/>
        <s v="25380.001976/2023-06"/>
        <s v="25380.001225/2023-81"/>
        <s v="25380.002623/2023-15"/>
        <s v="25380.001973/2023-64"/>
        <s v="25380.002296/2023-00"/>
        <s v="25380.002578/2023-07"/>
        <s v="25380.002159/2023-67"/>
        <s v="25380.001881/2023-84"/>
        <s v="25380.002044/2023-72"/>
        <s v="25380.002607/2023-22"/>
        <s v="25380.001920/2023-43"/>
        <s v="25380.002683/2023-38"/>
        <s v="25380.002799/2023-77"/>
        <s v="25380.001676/2023-19"/>
        <s v="25380.002614/2023-24"/>
        <s v="25380.002368/2023-19"/>
        <s v="25380.002149/2023-21"/>
        <s v="25380.002595/2023-36"/>
        <s v="25380.002309/2023-32"/>
        <s v="25380.001106/2023-29"/>
        <s v="25380.003011/2023-40"/>
        <s v="25380.002306/2023-07"/>
        <s v="25380.000412/2023-48"/>
        <s v="25380.001176/2023-87"/>
        <s v="25380.002510/2023-10"/>
        <s v="25380.003217/2023-70"/>
        <s v="25380.002687/2023-16"/>
        <s v="25380.002369/2023-55 "/>
        <s v="25380.002747/2023-09"/>
        <s v="25380.002699/2023-41"/>
        <s v="25380.002307/2023-43"/>
        <s v="25380.001887/2023-51"/>
        <s v="25380.002548/2023-92"/>
        <s v="25380.002774/2023-73"/>
        <s v="25380.003254/2023-88"/>
        <s v="25380.003563/2023-58"/>
        <s v="25380.002773/2023-29"/>
        <s v="25380.003107/2023-16"/>
        <s v="25380.001749/2023-72"/>
        <s v="25380.002960/2023-11"/>
        <s v="25380.003237/2023-41"/>
        <s v="25380.002220/2023-76"/>
        <s v="25380.002772/2023-84"/>
        <s v="25380.002468/2023-37"/>
        <s v="25380.002693/2023-73"/>
        <s v="25380.002771/2023-30"/>
        <s v="25380.003219/2023-69"/>
        <s v="25380.001359/2023-01"/>
        <s v="25380.000012/2023-32"/>
        <s v="25380.003456/2023-20"/>
        <s v="25380.003299/2023-52"/>
        <s v="25380.003373/2023-31"/>
        <s v="25380.003137/2023-14"/>
        <s v="25380.003699/2023-68"/>
        <s v="25380.000923/2023-60"/>
        <s v="25380.003139/2023-11"/>
        <s v="25380.003148/2023-02"/>
        <s v="25380.002661/2023-78"/>
        <s v="25380.003233/2023-62"/>
        <s v="25380.003285/2023-39"/>
        <s v="25380.003173/2023-88"/>
        <s v="25380.003575/2023-82"/>
        <s v="25380.001832/2023-41"/>
        <s v="25380.003361/2023-14"/>
        <s v="25380.001837/2022-93"/>
        <s v="25380.004129/2022-12"/>
        <s v="25380.002227/2021-26"/>
        <s v="25380.000695/2023-28"/>
        <s v="25380.000492/2022-51"/>
        <s v="25380.002315/2022-17"/>
        <s v="25380.001587/2022-91"/>
        <s v="25380.000015/2023-76"/>
        <s v="25380.000001/2023-52"/>
        <s v="25380.003223/2023-27"/>
        <s v="25380.000414/2023-37"/>
        <s v="25380.000417/2023-71"/>
        <s v="25380.000418/2023-15"/>
        <s v="25380.001194/2023-69"/>
        <s v="25380.001079/2023-94"/>
        <s v="25380.001081/2023-63"/>
        <s v="25380.001492/2023-59"/>
        <s v="25380.001383/2023-31"/>
        <s v="25380.001598/2023-52"/>
        <s v="25380.001464/2023-31"/>
        <s v="25380.001553/2023-88"/>
        <s v="25380.001548/2023-75"/>
        <s v="25380.000568/2023-29"/>
        <s v="25380.000575/2023-21"/>
        <s v="25380.000570/2023-06"/>
        <s v="25380.001238/2023-51"/>
        <s v="25380.001240/2023-20"/>
        <s v="25380.002227/2023-98"/>
        <s v="25380.002442/2023-99"/>
        <s v="25380.001605/2023-16"/>
        <s v="25380.001630/2023-08"/>
        <s v="25380.002081/2023-81"/>
        <s v="25380.002517/2023-31"/>
        <s v="25380.002371/2023-24"/>
        <s v="25380.002523/2023-99"/>
        <s v="25380.002076/2023-78"/>
        <s v="25380.002494/2023-65"/>
        <s v="25380.002729/2023-19"/>
        <s v="25380.002513/2023-53"/>
        <s v="25380.002669/2023-34"/>
        <s v="25380.002618/2023-11"/>
        <s v="25380.002732/2023-32"/>
        <s v="25380.002641/2023-05"/>
        <s v="25380.003027/2023-52"/>
        <s v="25380.003062/2023-71"/>
        <s v="25380.003094/2023-77" u="1"/>
      </sharedItems>
    </cacheField>
    <cacheField name="Objeto" numFmtId="0">
      <sharedItems containsBlank="1" longText="1"/>
    </cacheField>
    <cacheField name="Requisitante" numFmtId="0">
      <sharedItems containsBlank="1"/>
    </cacheField>
    <cacheField name="Valor estimado" numFmtId="0">
      <sharedItems containsBlank="1" containsMixedTypes="1" containsNumber="1" minValue="0" maxValue="75184552"/>
    </cacheField>
    <cacheField name="Valor Contratado" numFmtId="0">
      <sharedItems containsString="0" containsBlank="1" containsNumber="1" minValue="0" maxValue="75184552"/>
    </cacheField>
    <cacheField name="Onde o processo se encontra?" numFmtId="0">
      <sharedItems/>
    </cacheField>
    <cacheField name="Qual a data da última atualização processual?" numFmtId="14">
      <sharedItems containsDate="1" containsMixedTypes="1" minDate="2023-07-06T00:00:00" maxDate="2023-11-22T00:00:00"/>
    </cacheField>
    <cacheField name="Em dias úteis" numFmtId="0">
      <sharedItems containsMixedTypes="1" containsNumber="1" containsInteger="1" minValue="3" maxValue="101"/>
    </cacheField>
    <cacheField name="Qual o status atual do processo?" numFmtId="0">
      <sharedItems containsBlank="1" count="119">
        <s v="DEVOLVIDO"/>
        <s v="CONCLUÍDO"/>
        <s v="REVOGADO"/>
        <s v="Pregão Eletrônico 55/2023 marcado para 28/11/2023"/>
        <s v="Retorno após resposta aos apontamentos"/>
        <s v="Aguardando parecer"/>
        <s v="Avaliando se o processo terá continuidade "/>
        <s v="Aguardando atualização do Termo de Referência para nova IRP"/>
        <s v="Colhendo assinaturas nas atas SRP"/>
        <s v="Em fase de recurso"/>
        <s v="Em Novembro foi emitido novo pedido de compras para nova RCO, OF e Empenho"/>
        <s v="Pregão realizado dia 16/11"/>
        <s v="Previsão de agendamento (após suspensão): 16/10/2023"/>
        <s v="Em processo de confecção de atas"/>
        <s v="SEOPEC encaminhando o processo para que o(s) setor(es) possa(m) acompanhar a efetivação da(s) contratação(ões)."/>
        <s v="Para análise da minuta"/>
        <s v="Retornou da PF após apontamentos"/>
        <s v="Pesquisa de preços"/>
        <s v="Em andamento"/>
        <s v="REPUBLICADO"/>
        <s v="Assinando atas"/>
        <s v="Resposta aos apontamentos da PF"/>
        <s v="Pregão 51/2023 em andamento"/>
        <s v="Elaboração de RCO, alteração no TR, autorizações e listas de verificação "/>
        <s v="Elaboração de RCO, autorizações e listas de verificação "/>
        <s v="Atualização da pesquisa de preços, após novo Termo de Referência"/>
        <s v="TR Aprovado"/>
        <s v="Testando amostras"/>
        <s v="Devolvido pelo SEOR ao EPP para aguardo da finalização transf. TED"/>
        <s v="Devolvido a área requiistante para retificação do TR"/>
        <s v="Para responder os apontamentos da PF"/>
        <s v="Respondendo PF área de compras e publicar INEX"/>
        <s v="Devolvemos o processo para verificação e negociação do limite orçamentário da UGR, no momento com crédito insuficiente."/>
        <s v="EOR devolveu o processo ao EPP para aguardo da entrada do crédito referente ao TED na FIOCRUZ"/>
        <s v="Retornou para o requisitante para ajustes"/>
        <s v="Processo encaminhado do SEOR ao EPP/PR, conforme solicitado pelo próprio EPP;"/>
        <s v="Analisando pesquisa de mercado"/>
        <s v="Elaborando documentação"/>
        <s v="Pregão com abertura marcada para o dia 23/10/2023" u="1"/>
        <s v="Enviado para acerto da última versão do Termo de Referência" u="1"/>
        <s v="Para análise dos apontamentos" u="1"/>
        <s v="Aguardando confirmações de participação na IRP" u="1"/>
        <s v="Publicado o resultado do julgamento" u="1"/>
        <s v="Requisitante retornou após os apontamentos" u="1"/>
        <s v="Para análise da minuta " u="1"/>
        <s v="Pregão marcado para o dia 09/10" u="1"/>
        <s v="TR Consolidado" u="1"/>
        <s v="Pregão publico para o dia 06/10/2023" u="1"/>
        <s v="Pesquisa de preços finalizada. Elaboração das RCOS." u="1"/>
        <s v="Aguardando autorização da contratação" u="1"/>
        <s v="Após apontamentos da UCI, retorno ao SECOMP para análise da pesquisa de preços" u="1"/>
        <s v="Estão solicitando análise e autorização à análise competente." u="1"/>
        <s v="Minuta elaborada" u="1"/>
        <s v="Analisando as propostas" u="1"/>
        <s v="data de início do curso foi  postergada para 06/11/2023 a 10/11/2023" u="1"/>
        <s v="4ª Assessoria realizada" u="1"/>
        <s v="Será cancelado, deverá seguir no processo 2494" u="1"/>
        <s v="Aguardando assinatura dos documentos" u="1"/>
        <s v="SEOR aguarda do EPP informação do PTRES e o valor a ser empenhado." u="1"/>
        <s v="Projeto básico aprovado" u="1"/>
        <s v="à área técnica requisitante para análise e demais procedimentos." u="1"/>
        <s v="Aguardando prazo da autoridade competente" u="1"/>
        <s v="Elaborando RCO's" u="1"/>
        <s v="Retornou do requisitante após resposta dos apontamentos" u="1"/>
        <s v="Gledys e Tida assumiram, em andamento" u="1"/>
        <s v="Reunião em 04/09 para acertar detalhes do processo" u="1"/>
        <s v="Aguardando disponibilidade para agendamento da sessão" u="1"/>
        <s v="Emissão de RCO" u="1"/>
        <s v="Aguardando disponibilidade Pregoeiro para agendamento da sessão" u="1"/>
        <s v="Aviso de Reabertura do Pregão Eletrônico SRP nº 035/2023 para o dia 12/09/2023" u="1"/>
        <s v="Para análise e parecer da equipe de apoio" u="1"/>
        <s v="Planilha de padronização consolidada" u="1"/>
        <s v="Publicação de IRP em 08/08" u="1"/>
        <s v="ETP CONSLIDADO" u="1"/>
        <s v="Recebimento do TR" u="1"/>
        <s v="SEOR para empenho" u="1"/>
        <s v="Pregão marcado para o dia 20/09/2023" u="1"/>
        <s v="Elaboração de documentos preliminares" u="1"/>
        <s v="Com o requisitante para alterar TR" u="1"/>
        <s v="Refazendo Trdevido alteração de quantidade" u="1"/>
        <s v="IRP 35 aberta até 12/09" u="1"/>
        <s v="Empenhado" u="1"/>
        <s v="DFD recebido" u="1"/>
        <s v="Pregão marcado para o dia 19/09/2023" u="1"/>
        <s v="Ajustando TR após inclusão de participantes" u="1"/>
        <s v="Aguardando assinatura no termo de atesto de OF (fornecedor)" u="1"/>
        <s v="Pedido gerado" u="1"/>
        <s v="2ª Assessoria realizada" u="1"/>
        <s v="Pronunciamento e providências quanto aos apontamentos da PF" u="1"/>
        <s v="Incluindo documentação" u="1"/>
        <s v="portaria foi publicada no Boletim Eletrônico." u="1"/>
        <s v="devolvido à área requisitante para atendimento aos esclarecimento solicitados via e-mail (3062487)." u="1"/>
        <s v="3ª assessoria realiazada" u="1"/>
        <s v="Emitindo RCO" u="1"/>
        <s v="Aguardando RCO" u="1"/>
        <s v="Enviado para o SEOR para empenho" u="1"/>
        <m u="1"/>
        <s v="Pregão marcado para o dia 17/08" u="1"/>
        <s v="Processo recebido ajustado" u="1"/>
        <s v="Recebimento do mapa de risco" u="1"/>
        <s v="Para atendimento do Inciso II do art. nº 18 da Lei nº 14.133 de 01 de abril de 2021." u="1"/>
        <s v="Análise processual para início da elaboração do edital" u="1"/>
        <s v="Divulgação de IRP" u="1"/>
        <s v="Emissão da Requisição de Compras e Autorização para Contratação." u="1"/>
        <s v="Para atendimentos dos atos processuais" u="1"/>
        <s v="Pedidos inseridos no SEI" u="1"/>
        <s v="1ª asssessoria realizada, aguardando documentação" u="1"/>
        <s v="Analisando DFD" u="1"/>
        <s v="Licitação marcada para o dia 28/08/2023" u="1"/>
        <s v="Sessão pública agendada para abertura no dia 24/08/2023" u="1"/>
        <s v="Divulgando IRP" u="1"/>
        <s v="Aguardando documentação completar para seguir com a publicação - 10/08/23" u="1"/>
        <s v="aguardando assinatura da OF" u="1"/>
        <s v="3ª assessoria realizada" u="1"/>
        <s v="Inclusão e divulgação de IRP" u="1"/>
        <s v="Pregão marcado para o dia 30/08/2023" u="1"/>
        <s v="para atendimento a solicitação referente ao despacho do SEOR" u="1"/>
        <s v="Rertornou dos após apontamentos" u="1"/>
        <s v="Aguardando termo de atesto" u="1"/>
      </sharedItems>
    </cacheField>
    <cacheField name="Possível procedimento de compras" numFmtId="0">
      <sharedItems count="6">
        <s v="-"/>
        <s v="PREGÃO SISPP"/>
        <s v="INEXIGIBILIDADE"/>
        <s v="EM ANÁLISE"/>
        <s v="PREGÃO SRP"/>
        <s v="DISPENSA DE LICITAÇ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re Setubal Gonçalves" refreshedDate="45273.635185185187" createdVersion="8" refreshedVersion="8" minRefreshableVersion="3" recordCount="600" xr:uid="{41427192-E73E-4462-9FB1-66DBDEE9CA46}">
  <cacheSource type="worksheet">
    <worksheetSource ref="A2:M602" sheet="Índice"/>
  </cacheSource>
  <cacheFields count="13">
    <cacheField name="Pedido nº" numFmtId="0">
      <sharedItems containsBlank="1" count="556">
        <m/>
        <s v="800037/23"/>
        <s v="390147/23"/>
        <s v="870027/22"/>
        <s v="870028/22"/>
        <s v="870029/22"/>
        <s v="850132/22"/>
        <s v="850133/22"/>
        <s v="180001/22"/>
        <s v="180002/22"/>
        <s v="180005/22"/>
        <s v="860019/22"/>
        <s v="850143/22"/>
        <s v="850142/22"/>
        <s v="850141/22"/>
        <s v="850140/22"/>
        <s v="870043/22"/>
        <s v="870044/22"/>
        <s v="870045/22"/>
        <s v="870036/21"/>
        <s v="750005/21"/>
        <s v="800050/22"/>
        <s v="810002/22"/>
        <s v="560001/23"/>
        <s v="560004/23"/>
        <s v="750001/21 "/>
        <s v="250056/22"/>
        <s v="870004/23"/>
        <s v="940013/23"/>
        <s v="400001/23"/>
        <s v="770001/23"/>
        <s v="960001/23"/>
        <s v="400077/23"/>
        <s v="180003/22"/>
        <s v="970005/22"/>
        <s v="860014/22"/>
        <s v="850100/22"/>
        <s v="850101/22"/>
        <s v="850102/22"/>
        <s v="850103/22"/>
        <s v="870007/22"/>
        <s v="870008/22"/>
        <s v="870009/22"/>
        <s v="870010/22"/>
        <s v="980005/22"/>
        <s v="680001/22"/>
        <s v="980006/22"/>
        <s v="860015/22"/>
        <s v="860016/22"/>
        <s v="870017/22"/>
        <s v="870018/22"/>
        <s v="860023/22"/>
        <s v="860024/22"/>
        <s v="850146/22"/>
        <s v="850147/22"/>
        <s v="850148/22"/>
        <s v="870046/22"/>
        <s v="870047/22"/>
        <s v="870048/22"/>
        <s v="870049/22"/>
        <s v="870050/22"/>
        <s v="870052/22"/>
        <s v="750023/22"/>
        <s v="750024/22"/>
        <s v="750025/22"/>
        <s v="800043/22"/>
        <s v="400048/22"/>
        <s v="850149/22"/>
        <s v="850150/22"/>
        <s v="860025/22"/>
        <s v="980009/22"/>
        <s v="980013/22"/>
        <s v="870053/22"/>
        <s v="870054/22"/>
        <s v="870057/22"/>
        <s v="390071/22"/>
        <s v="390072/22"/>
        <s v="390073/22"/>
        <s v="390077/22"/>
        <s v="400059/23"/>
        <s v="400083/22"/>
        <s v="856166/22"/>
        <s v="856167/22"/>
        <s v="870058/22"/>
        <s v="870059/22"/>
        <s v="390083/22"/>
        <s v="390084/22"/>
        <s v="390085/22"/>
        <s v="250062/22"/>
        <s v="250063/22"/>
        <s v="250064/22"/>
        <s v="400095/22"/>
        <s v="400096/22"/>
        <s v="400097/22"/>
        <s v="890004/22"/>
        <s v="700001/22"/>
        <s v="760010/22"/>
        <s v="760011/22"/>
        <s v="760012/22"/>
        <s v="760013/22"/>
        <s v="760014/22"/>
        <s v="940002/23"/>
        <s v="250003/23"/>
        <s v="800001/23"/>
        <s v="390007/23"/>
        <s v="390008/23"/>
        <s v="400065/23"/>
        <s v="760003/23"/>
        <s v="390009/23"/>
        <s v="250004/23"/>
        <s v="860003/23"/>
        <s v="250006/23"/>
        <s v="940003/23"/>
        <s v="400002/23"/>
        <s v="400104/22"/>
        <s v="400105/22"/>
        <s v="860004/23"/>
        <s v="550003/23"/>
        <s v="400015/23"/>
        <s v="870005/23"/>
        <s v="390005/23"/>
        <s v="020001/23"/>
        <s v="960009/22"/>
        <s v="960010/22"/>
        <s v="780001/23"/>
        <s v="860005/23"/>
        <s v="840001/23"/>
        <s v="390057/23"/>
        <s v="940004/23"/>
        <s v="800040/22"/>
        <s v="800041/22"/>
        <s v="800042/22"/>
        <s v="970007/23"/>
        <s v="250035/23"/>
        <s v="750001/23"/>
        <s v="390052/23"/>
        <s v="860017/23"/>
        <s v="860006/23"/>
        <s v="860007/23"/>
        <s v="860009/23"/>
        <s v="860014/23"/>
        <s v="850068/23"/>
        <s v="850069/23"/>
        <s v="390093/23"/>
        <s v="390079/23"/>
        <s v="800036/22"/>
        <s v="800037/22"/>
        <s v="800038/22"/>
        <s v="800039/22"/>
        <s v="250041/23"/>
        <s v="790004/23"/>
        <s v="250058/23"/>
        <s v="390078/22"/>
        <s v="390079/22"/>
        <s v="750007/23"/>
        <s v="250032/23"/>
        <s v="390061/23"/>
        <s v="390105/23"/>
        <s v="970013/23"/>
        <s v="390084/23"/>
        <s v="250075/23"/>
        <s v="780020/23"/>
        <s v="400045/23"/>
        <s v="840005/23"/>
        <s v="020003/23"/>
        <s v="390098/23"/>
        <s v="860023/23"/>
        <s v="180012/23"/>
        <s v="330001/23"/>
        <s v="250034/23"/>
        <s v="390102/23"/>
        <s v="250078/23"/>
        <s v="790005/23"/>
        <s v="790006/23"/>
        <s v="790007/23"/>
        <s v="250105/23"/>
        <s v="720001/23"/>
        <s v="720002/23"/>
        <s v="250094/23"/>
        <s v="950001/23"/>
        <s v="950002/23"/>
        <s v="840006/23"/>
        <s v="250109/23"/>
        <s v="940020/23"/>
        <s v="790008/23"/>
        <s v="790009/23"/>
        <s v="790010/23"/>
        <s v="790011/23"/>
        <s v="790012/23"/>
        <s v="790013/23"/>
        <s v="790014/23"/>
        <s v="790015/23"/>
        <s v="250106/23"/>
        <s v="940021/23"/>
        <s v="390118/23"/>
        <s v="390119/23"/>
        <s v="390120/23"/>
        <s v="390121/23"/>
        <s v="970015/23"/>
        <s v="840004/23"/>
        <s v="390115/23"/>
        <s v="390130/23"/>
        <s v="980002/23"/>
        <s v="860012/23"/>
        <s v="860013/23"/>
        <s v="850070/23"/>
        <s v="850071/23"/>
        <s v="850073/23"/>
        <s v="850079/23"/>
        <s v="850080/23"/>
        <s v="390066/23"/>
        <s v="750005/23"/>
        <s v="400073/23"/>
        <s v="940029/23"/>
        <s v="400051/23"/>
        <s v="790016/23"/>
        <s v="790017/23"/>
        <s v="790018/23"/>
        <s v="790019/23"/>
        <s v="790021/23"/>
        <s v="790022/23"/>
        <s v="790023/23"/>
        <s v="790024/23"/>
        <s v="790025/23"/>
        <s v="790026/23"/>
        <s v="790027/23"/>
        <s v="250107/23"/>
        <s v="390117/23"/>
        <s v="250044/23"/>
        <s v="940022/23"/>
        <s v="940023/23"/>
        <s v="940033/23"/>
        <s v="660014/23"/>
        <s v="790033/23"/>
        <s v="970020/23"/>
        <s v="180018/23"/>
        <s v="340001/23"/>
        <s v="400064/23"/>
        <s v="970025/23"/>
        <s v="390132/23"/>
        <s v="940028/23"/>
        <s v="790020/23"/>
        <s v="720003/23"/>
        <s v="790029/23"/>
        <s v="250108/23"/>
        <s v="750010/23"/>
        <s v="250033/23"/>
        <s v="730081/23"/>
        <s v="400033/23"/>
        <s v="400034/23"/>
        <s v="390047/23"/>
        <s v="390048/23"/>
        <s v="390049/23"/>
        <s v="250023/23"/>
        <s v="250021/23"/>
        <s v="600001/23"/>
        <s v="600002/23"/>
        <s v="600003/23"/>
        <s v="940007/23"/>
        <s v="940008/23"/>
        <s v="940009/23"/>
        <s v="940010/23"/>
        <s v="940011/23"/>
        <s v="250022/23"/>
        <s v="020004/23"/>
        <s v="390131/23"/>
        <s v="390142/23"/>
        <s v="750011/23"/>
        <s v="400080/23"/>
        <s v="870081/23"/>
        <s v="780021/23"/>
        <s v="750006/23"/>
        <s v="250111/23"/>
        <s v="250123/23"/>
        <s v="250130/23"/>
        <s v="250110/23"/>
        <s v="790036/23"/>
        <s v="790037/23"/>
        <s v="940027/23"/>
        <s v="870110/23"/>
        <s v="900002/23"/>
        <s v="850065/23"/>
        <s v="760018/23"/>
        <s v="900001/23"/>
        <s v="020002/23"/>
        <s v="250019/23"/>
        <s v="250024/23"/>
        <s v="250025/23"/>
        <s v="250026/23"/>
        <s v="390046/23"/>
        <s v="400035/23"/>
        <s v="400036/23"/>
        <s v="400037/23"/>
        <s v="810001/23"/>
        <s v="750002/23"/>
        <s v="790002/23"/>
        <s v="790003/23"/>
        <s v="870057/23"/>
        <s v="870058/23"/>
        <s v="860015/23"/>
        <s v="860016/23"/>
        <s v="390144/23"/>
        <s v="790038/23"/>
        <s v="790039/23"/>
        <s v="790040/23"/>
        <s v="790041/23"/>
        <s v="790042/23"/>
        <s v="790043/23"/>
        <s v="790044/23"/>
        <s v="790045/23"/>
        <s v="790046/23"/>
        <s v="790047/23"/>
        <s v="790048/23"/>
        <s v="790049/23"/>
        <s v="790050/23"/>
        <s v="790051/23"/>
        <s v="790052/23"/>
        <s v="790053/23"/>
        <s v="790054/23"/>
        <s v="790055/23"/>
        <s v="790056/23"/>
        <s v="790057/23"/>
        <s v="790058/23"/>
        <s v="250128/23"/>
        <s v="970030/23"/>
        <s v="970029/23"/>
        <s v="720006/23"/>
        <s v="720007/23"/>
        <s v="720008/23"/>
        <s v="720009/23"/>
        <s v="720010/23"/>
        <s v="180029/23"/>
        <s v="180030/23"/>
        <s v="250137/23"/>
        <s v="817271/23"/>
        <s v="750013/23"/>
        <s v="250129/23"/>
        <s v="250050/23"/>
        <s v="250051/23"/>
        <s v="250052/23"/>
        <s v="250053/23"/>
        <s v="250054/23"/>
        <s v="250055/23"/>
        <s v="250056/23"/>
        <s v="250057/23"/>
        <s v="400046/23"/>
        <s v="400047/23"/>
        <s v="180020/23"/>
        <s v="940037/23"/>
        <s v="250091/23"/>
        <s v="940030/23"/>
        <s v="940034/23"/>
        <s v="780025/23"/>
        <s v="250122/23"/>
        <s v="790031/23"/>
        <s v="720004/23"/>
        <s v="250113/23"/>
        <s v="390148/23"/>
        <s v="800051/22"/>
        <s v="800052/22"/>
        <s v="870003/23"/>
        <s v="860001/23"/>
        <s v="250005/23"/>
        <s v="250048/23"/>
        <s v="250049/23"/>
        <s v="980003/23"/>
        <s v="670002/22"/>
        <s v="800045/23"/>
        <s v="800046/23"/>
        <s v="800047/23"/>
        <s v="800048/23"/>
        <s v="800049/23"/>
        <s v="250028/23"/>
        <s v="250029/23"/>
        <s v="250030/23"/>
        <s v="250031/23"/>
        <s v="390051/23"/>
        <s v="660004/23"/>
        <s v="660005/23"/>
        <s v="660006/23"/>
        <s v="660007/23"/>
        <s v="660008/23"/>
        <s v="660009/23"/>
        <s v="750003/23"/>
        <s v="400038/23"/>
        <s v="400039/23"/>
        <s v="400040/23"/>
        <s v="400041/23"/>
        <s v="890008/23"/>
        <s v="870010/23"/>
        <s v="870011/23"/>
        <s v="870012/23"/>
        <s v="860031/23"/>
        <s v="860038/23"/>
        <s v="250125/23"/>
        <s v="850135/23"/>
        <s v="850136/23"/>
        <s v="860021/23"/>
        <s v="850082/23"/>
        <s v="850083/23"/>
        <s v="860018/23"/>
        <s v="860019/23"/>
        <s v="860020/23"/>
        <s v="870066/23"/>
        <s v="870067/23"/>
        <s v="870068/23"/>
        <s v="870069/23"/>
        <s v="870070/23"/>
        <s v="870075/23"/>
        <s v="870076/23"/>
        <s v="870077/23"/>
        <s v="870079/23"/>
        <s v="390078/23"/>
        <s v="390076/23"/>
        <s v="180014/23"/>
        <s v="180015/23"/>
        <s v="180016/23"/>
        <s v="940031/23"/>
        <s v="940032/23"/>
        <s v="730223/23"/>
        <s v="980012/23"/>
        <s v="980013/23"/>
        <s v="850154/23"/>
        <s v="850155/23"/>
        <s v="850156/23"/>
        <s v="760016/23"/>
        <s v="760017/23"/>
        <s v="860030/23"/>
        <s v="860062/23"/>
        <s v="860033/23"/>
        <s v="660013/23"/>
        <s v="970004/23"/>
        <s v="970006/23"/>
        <s v="970014/23"/>
        <s v="970016/23"/>
        <s v="970018/23"/>
        <s v="970019/23"/>
        <s v="970023/23"/>
        <s v="870140/23"/>
        <s v="870141/23"/>
        <s v="870142/23"/>
        <s v="870147/23"/>
        <s v="850091/23"/>
        <s v="730144/23"/>
        <s v="730145/23"/>
        <s v="730146/23"/>
        <s v="870085/23"/>
        <s v="870086/23"/>
        <s v="390094/23"/>
        <s v="390095/23"/>
        <s v="390096/23"/>
        <s v="390097/23"/>
        <s v="250069/23"/>
        <s v="250070/23"/>
        <s v="250071/23"/>
        <s v="250072/23"/>
        <s v="250073/23"/>
        <s v="250074/23"/>
        <s v="400048/23"/>
        <s v="400049/23"/>
        <s v="250117/23"/>
        <s v="250118/23"/>
        <s v="940016/23"/>
        <s v="390139/23"/>
        <s v="390136/23"/>
        <s v="390114/23"/>
        <s v="800012/23"/>
        <s v="800009/23"/>
        <s v="8000011/23"/>
        <s v="800008/23"/>
        <s v="250088/23"/>
        <s v="250089/23"/>
        <s v="250093/23"/>
        <s v="250082/23"/>
        <s v="250083/23"/>
        <s v="250084/23"/>
        <s v="250085/23"/>
        <s v="980004/23"/>
        <s v="870083/23"/>
        <s v="870084/23"/>
        <s v="870090/23"/>
        <s v="980007/23"/>
        <s v="980008/23"/>
        <s v="860024/23"/>
        <s v="860025/23"/>
        <s v="660010/23"/>
        <s v="660011/23"/>
        <s v="660012/23"/>
        <s v="850021/23"/>
        <s v="850022/23"/>
        <s v="850123/23"/>
        <s v="730162/23"/>
        <s v="760163/23"/>
        <s v="390103/23"/>
        <s v="970010/23"/>
        <s v="970011/23"/>
        <s v="970012/23"/>
        <s v="970024/23"/>
        <s v="970008/23"/>
        <s v="970009/23"/>
        <s v="970031/23"/>
        <s v="980005/23"/>
        <s v="980006/23"/>
        <s v="940026/23"/>
        <s v="390122/23"/>
        <s v="750008/23"/>
        <s v="860027/23"/>
        <s v="790030/23"/>
        <s v="790028/23"/>
        <s v="980014/23"/>
        <s v="980015/12"/>
        <s v="560005/23"/>
        <s v="750009/23"/>
        <s v="560006/23"/>
        <s v="250136/23"/>
        <s v="800039/23"/>
        <s v="950003/23"/>
        <s v="790059/23"/>
        <s v="250140/23"/>
        <s v="720005/23"/>
        <s v="970026/23"/>
        <s v="800038/23"/>
        <s v="800040/23"/>
        <s v="800044/23"/>
        <s v="180022/23"/>
        <s v="180023/23"/>
        <s v="180024/23"/>
        <s v="180025/23"/>
        <s v="180026/23"/>
        <s v="180027/23"/>
        <s v="180028/23"/>
        <s v="940039/23"/>
        <s v="940043/23"/>
        <s v="940044/23"/>
        <s v="870174/23"/>
        <s v="970028/23"/>
        <s v="790060/23"/>
        <s v="8600040/23"/>
        <s v="860039/23"/>
        <s v="970032/23"/>
        <s v="720011/23"/>
        <s v="720012/23"/>
        <s v="720013/23"/>
        <s v="720014/23"/>
        <s v="720015/23"/>
        <s v="750014/23"/>
        <s v="750015/23"/>
        <s v="790061/23"/>
        <s v="750016/23"/>
        <s v="790062/23"/>
        <s v="250156/23"/>
        <s v="250139/23"/>
        <s v="400087/23"/>
        <s v="250146/23"/>
        <s v="250149/23"/>
        <s v="940045/2023"/>
      </sharedItems>
    </cacheField>
    <cacheField name="Elemento de despesa" numFmtId="0">
      <sharedItems containsString="0" containsBlank="1" containsNumber="1" containsInteger="1" minValue="1" maxValue="3393030"/>
    </cacheField>
    <cacheField name="Quantidade de itens" numFmtId="0">
      <sharedItems containsString="0" containsBlank="1" containsNumber="1" containsInteger="1" minValue="1" maxValue="173"/>
    </cacheField>
    <cacheField name="Processo nº" numFmtId="0">
      <sharedItems containsBlank="1" count="271">
        <s v="25380.000793/2023-65"/>
        <s v="25380.001578/2023-81"/>
        <s v="25380.003175/2023-77"/>
        <s v="25380.000643/2022-71"/>
        <s v="25380.000950/2022-51"/>
        <s v="25380.003224/2023-71"/>
        <s v="25380.003326/2023-97"/>
        <s v="25380.001079/2022-11"/>
        <s v="25380.001886/2022-26"/>
        <m/>
        <s v="25380.001890/2022-94"/>
        <s v="25380.002424/2023-15"/>
        <s v="25380.001885/2021-09"/>
        <s v="25030.000189/2021-47"/>
        <s v="25380.003315/2020-64"/>
        <s v="25380.003075/2022-60"/>
        <s v="25380.000130/2023-41"/>
        <s v="25071.000060/2023-14"/>
        <s v="25030.000074/2021-52"/>
        <s v="25380.002565/2022-49"/>
        <s v="25380.002336/2022-24"/>
        <s v="25380.002858/2022-26"/>
        <s v="25380.003162/2023-06"/>
        <s v="25380.001310/2023-40"/>
        <s v="25380.000537/2022-97"/>
        <s v="25380.001429/2023-12"/>
        <s v="25380.002014/2023-66"/>
        <s v="25380.001445/2023-13"/>
        <s v="25380.000023/2023-12"/>
        <s v="25380.001491/2023-12"/>
        <s v="25380.000749/2023-55"/>
        <s v="25380.000856/2023-83"/>
        <s v="25380.001075/2023-14"/>
        <s v="25380.001428/2023-78"/>
        <s v="25380.001084/2023-05"/>
        <s v="25380.003437/2022-12"/>
        <s v="25380.001077/2023-03"/>
        <s v="25380.002294/2023-11"/>
        <s v="25380.002298/2023-91"/>
        <s v="25380.000747/2023-66"/>
        <s v="25380.001430/2023-47"/>
        <s v="25380.001427/2023-23"/>
        <s v="25380.003702/2023-43"/>
        <s v="25380.002055/2023-52"/>
        <s v="25380.001770/2022-97"/>
        <s v="25380.001382/2023-97"/>
        <s v="25380.001868/2022-44"/>
        <s v="25380.001911/2022-71"/>
        <s v="25380.001934/2022-86"/>
        <s v="25380.002190/2022-17"/>
        <s v="25380.002864/2022-83"/>
        <s v="25380.003233/2022-81"/>
        <s v="25380.002374/2023-68"/>
        <s v="25380.003713/2022-42"/>
        <s v="25380.003761/2022-31"/>
        <s v="25380.003712/2022-06"/>
        <s v="25380.000092/2023-26"/>
        <s v="25380.003494/2022-00"/>
        <s v="25380.000490/2023-42"/>
        <s v="25380.002987/2023-03"/>
        <s v="25380.000617/2023-23"/>
        <s v="25380.000638/2023-49"/>
        <s v="25380.000804/2023-15"/>
        <s v="25071.000012/2023-26"/>
        <s v="25380.000811/2023-17"/>
        <s v="25380.003367/2022-01"/>
        <s v="25380.003413/2022-63"/>
        <s v="25380.002486/2022-38"/>
        <s v="25071.000009/2023-11"/>
        <s v="25380.000630/2023-82"/>
        <s v="25380.000895/2023-81"/>
        <s v="25380.001218/2023-80 / 25380.001047/2023-99"/>
        <s v="25380.000356/2023-41"/>
        <s v="25380.000854/2023-94 / 25380.000854/2023-14"/>
        <s v="25380.003337/2022-96"/>
        <s v="25380.003873/2022-91"/>
        <s v="25071.000015/2023-60"/>
        <s v="25380.001264/2023-89"/>
        <s v="25380.001451/2023-62"/>
        <s v="25380.000684/2023-48"/>
        <s v="25380.003432/2021-17"/>
        <s v="25380.000890/2023-58"/>
        <s v="25380.001478/2023-55"/>
        <s v="25380.000683/2023-01"/>
        <s v="25380.000323/2023-00"/>
        <s v="25071.000030/2023-16"/>
        <s v="25380.000407/2023-35"/>
        <s v="25380.002280/2023-99"/>
        <s v="25380.001847/2023-18"/>
        <s v="25380.000524/2021-37"/>
        <s v="25380.001611/2023-73 "/>
        <s v="25380.001218/2023-80"/>
        <s v="25380.002064/2023-43"/>
        <s v="25380.003905/2022-59"/>
        <s v="25380.003122/2023-56"/>
        <s v="25380.001165/2023-05"/>
        <s v="25380.001244/2023-16"/>
        <s v="25380.002288/2023-55"/>
        <s v="25380.001435/2023-70"/>
        <s v="25380.001554/2023-22"/>
        <s v="25380.002117/2023-26"/>
        <s v="25380.003242/2023-53"/>
        <s v="25380.001819/2023-92"/>
        <s v="25380.002045/2023-17"/>
        <s v="25380.002722/2023-05"/>
        <s v="25380.002282/2023-88"/>
        <s v="25071.000044/2023-21"/>
        <s v="25380.002347/2023-95"/>
        <s v="25380.001976/2023-06"/>
        <s v="25380.001225/2023-81"/>
        <s v="25380.002623/2023-15"/>
        <s v="25380.001973/2023-64"/>
        <s v="25380.002296/2023-00"/>
        <s v="25380.002578/2023-07"/>
        <s v="25380.002159/2023-67"/>
        <s v="25380.001881/2023-84"/>
        <s v="25380.002044/2023-72"/>
        <s v="25380.002607/2023-22"/>
        <s v="25380.001920/2023-43"/>
        <s v="25380.002683/2023-38"/>
        <s v="25380.002799/2023-77"/>
        <s v="25380.001676/2023-19"/>
        <s v="25380.002614/2023-24"/>
        <s v="25380.002368/2023-19"/>
        <s v="25380.002149/2023-21"/>
        <s v="25380.002595/2023-36"/>
        <s v="25380.002309/2023-32"/>
        <s v="25380.001106/2023-29"/>
        <s v="25380.003011/2023-40"/>
        <s v="25380.002306/2023-07"/>
        <s v="25380.000412/2023-48"/>
        <s v="25380.001176/2023-87"/>
        <s v="25380.002510/2023-10"/>
        <s v="25380.003217/2023-70"/>
        <s v="25380.002687/2023-16"/>
        <s v="25380.002369/2023-55 "/>
        <s v="25380.002747/2023-09"/>
        <s v="25380.002699/2023-41"/>
        <s v="25380.002307/2023-43"/>
        <s v="25380.001887/2023-51"/>
        <s v="25380.002548/2023-92"/>
        <s v="25380.002774/2023-73"/>
        <s v="25380.003254/2023-88"/>
        <s v="25380.003563/2023-58"/>
        <s v="25380.002773/2023-29"/>
        <s v="25380.003107/2023-16"/>
        <s v="25380.001749/2023-72"/>
        <s v="25380.002960/2023-11"/>
        <s v="25380.003237/2023-41"/>
        <s v="25380.002220/2023-76"/>
        <s v="25380.002772/2023-84"/>
        <s v="25380.002468/2023-37"/>
        <s v="25380.002693/2023-73"/>
        <s v="25380.002771/2023-30"/>
        <s v="25380.003219/2023-69"/>
        <s v="25380.001359/2023-01"/>
        <s v="25380.000012/2023-32"/>
        <s v="25380.003456/2023-20"/>
        <s v="25380.003299/2023-52"/>
        <s v="25380.003373/2023-31"/>
        <s v="25380.003137/2023-14"/>
        <s v="25380.003699/2023-68"/>
        <s v="25380.000923/2023-60"/>
        <s v="25380.003139/2023-11"/>
        <s v="25380.003148/2023-02"/>
        <s v="25380.002661/2023-78"/>
        <s v="25380.003233/2023-62"/>
        <s v="25380.003285/2023-39"/>
        <s v="25380.003173/2023-88"/>
        <s v="25380.003575/2023-82"/>
        <s v="25380.001832/2023-41"/>
        <s v="25380.003094/2023-77"/>
        <s v="25380.003361/2023-14"/>
        <s v="25380.000015/2023-76"/>
        <s v="25380.000417/2023-71"/>
        <s v="25380.003027/2023-52"/>
        <s v="25380.002759/2023-25"/>
        <s v="25380.003881/2023-19"/>
        <s v="25380.003966/2023-05"/>
        <s v="25380.003967/2023-41"/>
        <s v="25380.003848/2023-99"/>
        <s v="25380.004217/2023-97"/>
        <s v="25380.003261/2023-80"/>
        <s v="25380.003061/2023-27"/>
        <s v="25380.004266/2023-20"/>
        <s v="25380.003884/2023-52"/>
        <s v="25380.001464/2023-31"/>
        <s v="25380.002921/2023-13"/>
        <s v="25380.003051/2023-91"/>
        <s v="25380.002371/2023-24"/>
        <s v="25380.002523/2023-99"/>
        <s v="25380.002076/2023-78"/>
        <s v="25380.003352/2023-15"/>
        <s v="25380.003192/2023-12"/>
        <s v="25380.002895/2023-15"/>
        <s v="25380.003193/2023-59"/>
        <s v="25380.002517/2023-31"/>
        <s v="25380.002494/2023-65"/>
        <s v="25380.001837/2022-93"/>
        <s v="25380.004129/2022-12"/>
        <s v="25380.002227/2021-26"/>
        <s v="25380.000695/2023-28"/>
        <s v="25380.000492/2022-51"/>
        <s v="25380.002315/2022-17"/>
        <s v="25380.001587/2022-91"/>
        <s v="25380.000001/2023-52"/>
        <s v="25380.003223/2023-27"/>
        <s v="25380.003883/2023-16"/>
        <s v="25380.000414/2023-37"/>
        <s v="25380.000418/2023-15"/>
        <s v="25380.001194/2023-69"/>
        <s v="25380.001079/2023-94"/>
        <s v="25380.001081/2023-63"/>
        <s v="25380.001492/2023-59"/>
        <s v="25380.001383/2023-31"/>
        <s v="25380.001598/2023-52"/>
        <s v="25380.001553/2023-88"/>
        <s v="25380.001548/2023-75"/>
        <s v="25380.000568/2023-29"/>
        <s v="25380.000575/2023-21"/>
        <s v="25380.000570/2023-06"/>
        <s v="25380.001238/2023-51"/>
        <s v="25380.001240/2023-20"/>
        <s v="25380.002227/2023-98"/>
        <s v="25380.002442/2023-99"/>
        <s v="25380.001605/2023-16"/>
        <s v="25380.001630/2023-08"/>
        <s v="25380.002081/2023-81"/>
        <s v="25380.002729/2023-19"/>
        <s v="25380.002513/2023-53"/>
        <s v="25380.002669/2023-34"/>
        <s v="25380.002618/2023-11"/>
        <s v="25380.002732/2023-32"/>
        <s v="25380.002641/2023-05"/>
        <s v="25380.003062/2023-71"/>
        <s v="25380.003247/2023-86"/>
        <s v="25380.001820/2023-17"/>
        <s v="25380.002603/2023-44"/>
        <s v="25380.002604/2023-99"/>
        <s v="25380.003059/2023-58"/>
        <s v="25380.003775/2023-35"/>
        <s v="25380.003486/2023-36"/>
        <s v="25380.002762/2023-49"/>
        <s v="25380.003738/2023-27"/>
        <s v="25380.004073/2023-79"/>
        <s v="25380.003487/2023-81"/>
        <s v="25380.003729/2023-36"/>
        <s v="25380.003527/2023-94"/>
        <s v="25380.002522/2023-44"/>
        <s v="25380.002558/2023-28"/>
        <s v="25380.003885/2023-05"/>
        <s v="25380.003964/2023-16"/>
        <s v="25380.003693/2023-91"/>
        <s v="25380.003859/2023-79"/>
        <s v="25380.004028/2023-14"/>
        <s v="25380.003248/2023-21"/>
        <s v="25380.003249/2023-75"/>
        <s v="25380.003940/2023-59"/>
        <s v="25380.004464/2023-93"/>
        <s v="25380.004264/2023-31"/>
        <s v="25380.003078/2023-84"/>
        <s v="25380.004078/2023-00"/>
        <s v="25380.004391/2023-30"/>
        <s v="25380.003921/2023-22"/>
        <s v="25380.004407/2023-12"/>
        <s v="25380.004629/2023-27"/>
        <s v="25380.004625/2023-49"/>
        <s v="25380.004377/2023-36"/>
        <s v="25380.002688/2023-61"/>
        <s v="25380.004376/2023-91"/>
        <s v="25380.003307/2023-61"/>
      </sharedItems>
    </cacheField>
    <cacheField name="Objeto" numFmtId="0">
      <sharedItems containsBlank="1" longText="1"/>
    </cacheField>
    <cacheField name="Requisitante" numFmtId="0">
      <sharedItems containsBlank="1"/>
    </cacheField>
    <cacheField name="Valor estimado" numFmtId="0">
      <sharedItems containsBlank="1" containsMixedTypes="1" containsNumber="1" minValue="0" maxValue="395583900"/>
    </cacheField>
    <cacheField name="Valor Contratado" numFmtId="0">
      <sharedItems containsString="0" containsBlank="1" containsNumber="1" minValue="0" maxValue="395583900"/>
    </cacheField>
    <cacheField name="Onde o processo se encontra?" numFmtId="0">
      <sharedItems count="6">
        <s v="-"/>
        <s v=""/>
        <s v="DEGEAC (EXECUÇÃO)"/>
        <s v="PF"/>
        <s v="REQUISITANTE"/>
        <s v="DEPEC (PLANEJAMENTO)"/>
      </sharedItems>
    </cacheField>
    <cacheField name="Qual a data da última atualização processual?" numFmtId="14">
      <sharedItems containsDate="1" containsMixedTypes="1" minDate="2023-07-06T00:00:00" maxDate="2023-12-14T00:00:00"/>
    </cacheField>
    <cacheField name="Em dias úteis" numFmtId="0">
      <sharedItems containsMixedTypes="1" containsNumber="1" containsInteger="1" minValue="1" maxValue="115"/>
    </cacheField>
    <cacheField name="Qual o status atual do processo?" numFmtId="0">
      <sharedItems count="45">
        <s v="DEVOLVIDO"/>
        <s v="CONCLUÍDO"/>
        <s v="REVOGADO"/>
        <s v="Pregão Eletrônico 55/2023 em andamento"/>
        <s v="Retorno após resposta aos apontamentos"/>
        <s v="Aguardando parecer"/>
        <s v="Avaliando se o processo terá continuidade "/>
        <s v="Pregão marcado para o dia 19/12/2023"/>
        <s v="Assinando atas"/>
        <s v="Devolvido pelo SEOR ao EPP para aguardo da finalização transf. TED;"/>
        <s v="Em andamento"/>
        <s v="Pregão realizado dia 08/12"/>
        <s v="Em processo de confecção de atas"/>
        <s v="SEOPEC encaminhando o processo para que o(s) setor(es) possa(m) acompanhar a efetivação da(s) contratação(ões)."/>
        <s v="Pregão marcado para o dia 13/12/2023"/>
        <s v="Retornou da PF após apontamentos"/>
        <s v="Pregão marcado para o dia 20/12/2023"/>
        <s v="REPUBLICADO"/>
        <s v="DECOM respondeu apontamentos"/>
        <s v="Pregão 51/2023 em andamento"/>
        <s v="Elaboração de RCO, alteração no TR, autorizações e listas de verificação "/>
        <s v="Elaboração de RCO, autorizações e listas de verificação "/>
        <s v="Atualização da pesquisa de preços, após novo Termo de Referência"/>
        <s v="Negociando entrega de amostras"/>
        <s v="Retornou do requisitante para prosseguimento"/>
        <s v="Testando amostras"/>
        <s v="Respondendo PF área de compras e publicar INEX"/>
        <s v="Devolvemos o processo para verificação e negociação do limite orçamentário da UGR, no momento com crédito insuficiente."/>
        <s v="SEOR devolveu o processo ao EPP para aguardo da entrada do crédito referente ao TED na FIOCRUZ"/>
        <s v="Encaminhado ao SEOR diretamente pelo EPP"/>
        <s v="Empenhado"/>
        <s v="Para responder os apontamentos da PF"/>
        <s v="Para análise da PF"/>
        <s v="Aguardando elaboração do ETP e demais artefatos"/>
        <s v="Devolvido pelo SEOR ao EPP para aguardo da finalização transf. TED"/>
        <s v="Aguradando emissão de RCO e demais docs;"/>
        <s v="Pregão marcado para o dia 22/12/2023"/>
        <s v="Pregão marcado para o dia 21/12/2023"/>
        <s v="Em elaboração de documentos"/>
        <s v="Primeira assessoria realizada"/>
        <s v="Devolvido para verificar se irá prosseguir"/>
        <s v="Elaboração de documentos"/>
        <s v="Recebimento do ETP e Mapa de Risco"/>
        <s v="Emitindo OF"/>
        <s v="Enviado à PF para parecer jurídico"/>
      </sharedItems>
    </cacheField>
    <cacheField name="Possível procedimento de compras" numFmtId="0">
      <sharedItems count="6">
        <s v="-"/>
        <s v="PREGÃO SISPP"/>
        <s v="INEXIGIBILIDADE"/>
        <s v="EM ANÁLISE"/>
        <s v="PREGÃO SRP"/>
        <s v="DISPENSA DE LICITAÇ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x v="0"/>
    <n v="339039"/>
    <n v="1"/>
    <x v="0"/>
    <s v="Contratação de serviço de manutenção preventiva e corretiva do sistema Sony Networksolution"/>
    <s v="CS"/>
    <n v="153958.21"/>
    <n v="0"/>
    <x v="0"/>
    <s v="-"/>
    <s v="-"/>
    <x v="0"/>
    <x v="0"/>
  </r>
  <r>
    <x v="1"/>
    <n v="339039"/>
    <n v="1"/>
    <x v="1"/>
    <s v="Prestação de serviço de concessão onerosa de uso a empresa especializada no preparo e fornecimento de serviço de restaurante para a exploração comercial de espaço destinado a instalação de Bistro, conforme TR.(CASA DE CHÁ)"/>
    <s v="COGEPE"/>
    <n v="0"/>
    <n v="0"/>
    <x v="0"/>
    <s v="-"/>
    <s v="-"/>
    <x v="0"/>
    <x v="0"/>
  </r>
  <r>
    <x v="2"/>
    <s v="-"/>
    <n v="7"/>
    <x v="2"/>
    <s v="Materiais diversos que não pertençam aos grupos já consolidados anteriormente (Outros Materiais)"/>
    <s v="Diversos"/>
    <n v="0"/>
    <n v="0"/>
    <x v="0"/>
    <s v="-"/>
    <s v="-"/>
    <x v="0"/>
    <x v="0"/>
  </r>
  <r>
    <x v="2"/>
    <s v="-"/>
    <n v="6"/>
    <x v="3"/>
    <s v="Aquisição de medicamentos"/>
    <s v="Fiocruz- RO"/>
    <n v="0"/>
    <n v="0"/>
    <x v="0"/>
    <s v="-"/>
    <s v="-"/>
    <x v="0"/>
    <x v="0"/>
  </r>
  <r>
    <x v="2"/>
    <s v="-"/>
    <n v="0"/>
    <x v="4"/>
    <s v="Processo de planejamento - MATERIAL DE LABORATÓRIO/HOSPITALAR: REAGENTES, SOLVENTES, PADRÕES E VIDRARIAS "/>
    <s v="Diversos"/>
    <n v="0"/>
    <n v="0"/>
    <x v="0"/>
    <s v="-"/>
    <s v="-"/>
    <x v="0"/>
    <x v="0"/>
  </r>
  <r>
    <x v="3"/>
    <n v="339039"/>
    <n v="10"/>
    <x v="5"/>
    <s v="Prestação dos serviços de impressão e acabamento de livros, inclusos papéis de capa e miolo, a serem publicados pela Editora Fiocruz"/>
    <s v="COGEPLAN/EDITORA FIOCRUZ"/>
    <n v="929938.98"/>
    <n v="0"/>
    <x v="0"/>
    <s v="-"/>
    <s v="-"/>
    <x v="0"/>
    <x v="0"/>
  </r>
  <r>
    <x v="2"/>
    <m/>
    <n v="67"/>
    <x v="6"/>
    <s v="Materiais de TIC não adquiridos no processo do Almoxarifado Virtual Nacional – AVN."/>
    <s v="Diversos"/>
    <n v="0"/>
    <n v="0"/>
    <x v="0"/>
    <s v="-"/>
    <s v="-"/>
    <x v="0"/>
    <x v="0"/>
  </r>
  <r>
    <x v="2"/>
    <m/>
    <n v="73"/>
    <x v="7"/>
    <s v="Consolidadção de demandas de infrainstrutura"/>
    <s v="Diversos"/>
    <n v="0"/>
    <n v="0"/>
    <x v="0"/>
    <s v="-"/>
    <s v="-"/>
    <x v="0"/>
    <x v="0"/>
  </r>
  <r>
    <x v="4"/>
    <n v="449052"/>
    <n v="4"/>
    <x v="8"/>
    <s v="Aquisição laboratório - Capelas de exaustão -Projeto"/>
    <s v="PR/VPGDI"/>
    <n v="890807.38"/>
    <n v="0"/>
    <x v="0"/>
    <s v="-"/>
    <s v="-"/>
    <x v="0"/>
    <x v="1"/>
  </r>
  <r>
    <x v="2"/>
    <n v="339039"/>
    <n v="1"/>
    <x v="9"/>
    <s v="Pagamento de duas inscrições no 3º Congresso Brasileiro Mame Bem"/>
    <s v="COGEPE"/>
    <n v="0"/>
    <n v="0"/>
    <x v="0"/>
    <s v="-"/>
    <s v="-"/>
    <x v="0"/>
    <x v="2"/>
  </r>
  <r>
    <x v="5"/>
    <n v="339039"/>
    <n v="1"/>
    <x v="10"/>
    <s v="Pagamento de Inscrição do servidor Alex Lima de Carvalho no Treinamento  de Desenvolvimento de Liderança Coaching Integrado Sistêmico"/>
    <s v="SGT/COGEAD"/>
    <n v="0"/>
    <n v="0"/>
    <x v="0"/>
    <s v="-"/>
    <s v="-"/>
    <x v="0"/>
    <x v="2"/>
  </r>
  <r>
    <x v="6"/>
    <n v="339039"/>
    <n v="1"/>
    <x v="11"/>
    <s v=" Assinatura da plataforma &quot;SOLICITA PRO PLATINA MAIS&quot;."/>
    <s v="SEAC/COGEAD"/>
    <n v="17000"/>
    <n v="17000"/>
    <x v="0"/>
    <s v="-"/>
    <s v="-"/>
    <x v="1"/>
    <x v="2"/>
  </r>
  <r>
    <x v="7"/>
    <n v="339039"/>
    <n v="1"/>
    <x v="12"/>
    <s v="Pagamento de publicação de artigo cientifico em revista especializada Internacional"/>
    <s v="FIOCRUZ MS"/>
    <n v="10692"/>
    <n v="10692"/>
    <x v="0"/>
    <s v="-"/>
    <s v="-"/>
    <x v="1"/>
    <x v="2"/>
  </r>
  <r>
    <x v="8"/>
    <n v="339039"/>
    <n v="1"/>
    <x v="13"/>
    <s v="Pagamento de publicação de artigo cientifico em revista especializada Internacional"/>
    <s v="CDTS"/>
    <n v="14805.12"/>
    <n v="14805.12"/>
    <x v="0"/>
    <s v="-"/>
    <s v="-"/>
    <x v="1"/>
    <x v="2"/>
  </r>
  <r>
    <x v="9"/>
    <n v="339039"/>
    <n v="1"/>
    <x v="14"/>
    <s v="Projeto Fiotec"/>
    <s v="PR/EPP/Gab PR"/>
    <n v="3680000"/>
    <n v="3680000"/>
    <x v="0"/>
    <s v="-"/>
    <s v="-"/>
    <x v="1"/>
    <x v="3"/>
  </r>
  <r>
    <x v="10"/>
    <n v="449052"/>
    <n v="6"/>
    <x v="15"/>
    <s v="Aquisição de Software"/>
    <s v="PR/COGETIC"/>
    <n v="1193041.8799999999"/>
    <n v="1193041.8799999999"/>
    <x v="0"/>
    <s v="-"/>
    <s v="-"/>
    <x v="1"/>
    <x v="4"/>
  </r>
  <r>
    <x v="11"/>
    <n v="339039"/>
    <n v="1"/>
    <x v="16"/>
    <s v="Projeto Fiotec"/>
    <s v="PR/CCPS"/>
    <n v="250000"/>
    <n v="250000"/>
    <x v="0"/>
    <s v="-"/>
    <s v="-"/>
    <x v="1"/>
    <x v="3"/>
  </r>
  <r>
    <x v="12"/>
    <n v="339039"/>
    <n v="1"/>
    <x v="17"/>
    <s v="Publicação de artigo científico"/>
    <s v="PR/MS"/>
    <n v="5700"/>
    <n v="5190"/>
    <x v="0"/>
    <s v="-"/>
    <s v="-"/>
    <x v="1"/>
    <x v="2"/>
  </r>
  <r>
    <x v="13"/>
    <n v="339039"/>
    <n v="1"/>
    <x v="18"/>
    <s v="Projeto Fiotec"/>
    <s v="PR/VPGDI"/>
    <n v="15945000"/>
    <n v="15945000"/>
    <x v="0"/>
    <s v="-"/>
    <s v="-"/>
    <x v="1"/>
    <x v="3"/>
  </r>
  <r>
    <x v="14"/>
    <n v="339039"/>
    <n v="1"/>
    <x v="19"/>
    <s v="Projeto Fiotec"/>
    <s v="PR/EPP"/>
    <n v="5955401.4800000004"/>
    <n v="5955401.4800000004"/>
    <x v="0"/>
    <s v="-"/>
    <s v="-"/>
    <x v="1"/>
    <x v="3"/>
  </r>
  <r>
    <x v="15"/>
    <n v="339039"/>
    <n v="1"/>
    <x v="20"/>
    <s v="Projeto Fiotec"/>
    <s v="PR/EPP"/>
    <n v="3226074.72"/>
    <n v="3226074.72"/>
    <x v="0"/>
    <s v="-"/>
    <s v="-"/>
    <x v="1"/>
    <x v="3"/>
  </r>
  <r>
    <x v="16"/>
    <n v="339030"/>
    <n v="36"/>
    <x v="21"/>
    <s v="Aquisição de Gêneros alimenticios"/>
    <s v="Presidência e Creche"/>
    <n v="82093.8"/>
    <n v="80423.25"/>
    <x v="0"/>
    <s v="-"/>
    <s v="-"/>
    <x v="1"/>
    <x v="3"/>
  </r>
  <r>
    <x v="17"/>
    <n v="339030"/>
    <n v="15"/>
    <x v="22"/>
    <s v="Aquisição de Gêneros alimenticios"/>
    <s v="Presidência e Creche"/>
    <m/>
    <m/>
    <x v="0"/>
    <s v="-"/>
    <s v="-"/>
    <x v="1"/>
    <x v="3"/>
  </r>
  <r>
    <x v="18"/>
    <n v="339030"/>
    <n v="15"/>
    <x v="23"/>
    <s v="Aquisição de Gêneros alimenticios"/>
    <s v="Presidência e Creche"/>
    <n v="10460.6"/>
    <n v="8432.9"/>
    <x v="0"/>
    <s v="-"/>
    <s v="-"/>
    <x v="1"/>
    <x v="3"/>
  </r>
  <r>
    <x v="19"/>
    <n v="339030"/>
    <n v="15"/>
    <x v="22"/>
    <s v="Aquisição de Gêneros alimenticios"/>
    <s v="Presidência e Creche"/>
    <m/>
    <m/>
    <x v="0"/>
    <s v="-"/>
    <s v="-"/>
    <x v="1"/>
    <x v="3"/>
  </r>
  <r>
    <x v="20"/>
    <n v="449052"/>
    <n v="1"/>
    <x v="24"/>
    <s v="Aquisição de Tablet's 8"/>
    <s v="COGETIC/PR"/>
    <n v="894279.98"/>
    <n v="890052.33"/>
    <x v="0"/>
    <s v="-"/>
    <s v="-"/>
    <x v="1"/>
    <x v="1"/>
  </r>
  <r>
    <x v="21"/>
    <n v="449052"/>
    <n v="2"/>
    <x v="22"/>
    <s v="Aquisição Microcomputador e Notebook"/>
    <s v="COGETIC/PR"/>
    <m/>
    <m/>
    <x v="0"/>
    <s v="-"/>
    <s v="-"/>
    <x v="1"/>
    <x v="1"/>
  </r>
  <r>
    <x v="22"/>
    <n v="339039"/>
    <n v="6"/>
    <x v="25"/>
    <s v="Srv Manutenção de sala cofre"/>
    <s v="COGETIC"/>
    <n v="2565789.94"/>
    <n v="2414688"/>
    <x v="0"/>
    <s v="-"/>
    <s v="-"/>
    <x v="1"/>
    <x v="1"/>
  </r>
  <r>
    <x v="23"/>
    <n v="449040"/>
    <n v="11"/>
    <x v="26"/>
    <s v="Contratação para fornecimento de licenças de uso (subscriptions) da Autodesk do Brasil Ltda"/>
    <s v="COGETIC"/>
    <n v="6339056.1200000001"/>
    <n v="5905100"/>
    <x v="0"/>
    <s v="-"/>
    <s v="-"/>
    <x v="1"/>
    <x v="1"/>
  </r>
  <r>
    <x v="24"/>
    <n v="339039"/>
    <n v="1"/>
    <x v="27"/>
    <s v="Contratação de prestação de serviço de apoio à gestão administrativa, complementares e acessórias (Gestão e Desenvolvimento Institucional), visando acrescentar melhorias na qualidade dos serviços prestados, pelo período de 12(doze) meses,"/>
    <s v="COGEPE"/>
    <n v="69693724"/>
    <n v="58099288.560000002"/>
    <x v="0"/>
    <s v="-"/>
    <s v="-"/>
    <x v="1"/>
    <x v="1"/>
  </r>
  <r>
    <x v="25"/>
    <n v="339039"/>
    <n v="1"/>
    <x v="28"/>
    <s v="FIOTEC"/>
    <s v="VPPCB"/>
    <n v="22358965.129999999"/>
    <n v="22358965.129999999"/>
    <x v="0"/>
    <s v="-"/>
    <s v="-"/>
    <x v="1"/>
    <x v="3"/>
  </r>
  <r>
    <x v="26"/>
    <n v="339039"/>
    <n v="1"/>
    <x v="29"/>
    <s v="Pagamento de publicação de artigo em revista internacional"/>
    <s v="Fiocruz/MS"/>
    <n v="16225"/>
    <n v="16225"/>
    <x v="0"/>
    <s v="-"/>
    <s v="-"/>
    <x v="1"/>
    <x v="2"/>
  </r>
  <r>
    <x v="27"/>
    <n v="339039"/>
    <n v="1"/>
    <x v="30"/>
    <s v=" INSCRICAO DE SERVIDOR EM CURSOS, PALESTRAS, SEMINARIOS, OFICINAS E_x000a_CONGRESSO, CONFORME PROJETO BASICO"/>
    <s v="SEAC/COGEAD"/>
    <n v="7395"/>
    <n v="7395"/>
    <x v="0"/>
    <s v="-"/>
    <s v="-"/>
    <x v="1"/>
    <x v="2"/>
  </r>
  <r>
    <x v="28"/>
    <n v="339039"/>
    <n v="1"/>
    <x v="22"/>
    <s v=" INSCRICAO DE SERVIDOR EM CURSOS, PALESTRAS, SEMINARIOS, OFICINAS E_x000a_CONGRESSO, CONFORME PROJETO BASICO"/>
    <s v="SEAC/COGEAD"/>
    <m/>
    <m/>
    <x v="0"/>
    <s v="-"/>
    <s v="-"/>
    <x v="1"/>
    <x v="2"/>
  </r>
  <r>
    <x v="29"/>
    <n v="339039"/>
    <n v="1"/>
    <x v="31"/>
    <s v="Projeto Fiotec"/>
    <s v="PR/VPPCB"/>
    <n v="6011192.7300000004"/>
    <n v="6011192.7300000004"/>
    <x v="0"/>
    <s v="-"/>
    <s v="-"/>
    <x v="1"/>
    <x v="3"/>
  </r>
  <r>
    <x v="30"/>
    <n v="339039"/>
    <n v="3"/>
    <x v="32"/>
    <s v="MANUT. E CONSERV. DE MAQUINAS E EQUIPAMENTOS"/>
    <s v="Lais Bastos - SEFAR/VPPIS"/>
    <n v="3975415.67"/>
    <n v="3657813.38"/>
    <x v="0"/>
    <s v="-"/>
    <s v="-"/>
    <x v="1"/>
    <x v="2"/>
  </r>
  <r>
    <x v="31"/>
    <n v="339030"/>
    <n v="15"/>
    <x v="22"/>
    <s v="MATERIAL LABORATORIAL"/>
    <s v="Lais Bastos - SEFAR/VPPIS"/>
    <m/>
    <m/>
    <x v="0"/>
    <s v="-"/>
    <s v="-"/>
    <x v="1"/>
    <x v="2"/>
  </r>
  <r>
    <x v="32"/>
    <n v="339030"/>
    <n v="81"/>
    <x v="22"/>
    <s v="MATERIAL LABORATORIAL"/>
    <s v="Lais Bastos - SEFAR/VPPIS"/>
    <m/>
    <m/>
    <x v="0"/>
    <s v="-"/>
    <s v="-"/>
    <x v="1"/>
    <x v="2"/>
  </r>
  <r>
    <x v="33"/>
    <n v="339039"/>
    <n v="1"/>
    <x v="33"/>
    <s v="Inscrição de servidores em curso"/>
    <s v="SGT"/>
    <n v="4800"/>
    <n v="4800"/>
    <x v="0"/>
    <s v="-"/>
    <s v="-"/>
    <x v="1"/>
    <x v="2"/>
  </r>
  <r>
    <x v="34"/>
    <n v="339039"/>
    <n v="1"/>
    <x v="34"/>
    <s v="Pagamento de anuidade para a   Associação Internacional de Institutos Nacionais de Saúde Pública - IANPHI."/>
    <s v="CRIS"/>
    <n v="15532.5"/>
    <n v="15532"/>
    <x v="0"/>
    <s v="-"/>
    <s v="-"/>
    <x v="1"/>
    <x v="2"/>
  </r>
  <r>
    <x v="35"/>
    <n v="339030"/>
    <n v="11"/>
    <x v="35"/>
    <s v="Alimentos"/>
    <s v="Creche e Presidência"/>
    <n v="30137.72"/>
    <n v="6518"/>
    <x v="0"/>
    <s v="-"/>
    <s v="-"/>
    <x v="1"/>
    <x v="3"/>
  </r>
  <r>
    <x v="36"/>
    <n v="339030"/>
    <n v="25"/>
    <x v="22"/>
    <s v="Alimentos"/>
    <s v="Creche e Presidência"/>
    <m/>
    <m/>
    <x v="0"/>
    <s v="-"/>
    <s v="-"/>
    <x v="1"/>
    <x v="3"/>
  </r>
  <r>
    <x v="37"/>
    <n v="339039"/>
    <n v="1"/>
    <x v="36"/>
    <s v="Contratação de Curso  EFD-Reinf, DCTFWEB e PER/DCOMP na modalidade on line."/>
    <s v="SGT/COGEAD"/>
    <n v="19500"/>
    <n v="19500"/>
    <x v="0"/>
    <s v="-"/>
    <s v="-"/>
    <x v="1"/>
    <x v="2"/>
  </r>
  <r>
    <x v="38"/>
    <n v="339039"/>
    <n v="1"/>
    <x v="37"/>
    <s v="Prestação de serviço de agenciamento de viagens, aéreo, terrestre e marinho"/>
    <s v="SIEX/COGEAD"/>
    <n v="1451000.99"/>
    <n v="1413302.37"/>
    <x v="0"/>
    <s v="-"/>
    <s v="-"/>
    <x v="1"/>
    <x v="3"/>
  </r>
  <r>
    <x v="39"/>
    <n v="339030"/>
    <n v="1"/>
    <x v="38"/>
    <s v="Aquisição de módulos de memória RAM - DDR4"/>
    <s v="COGETIC"/>
    <n v="677993.8"/>
    <n v="437000"/>
    <x v="0"/>
    <s v="-"/>
    <s v="-"/>
    <x v="1"/>
    <x v="1"/>
  </r>
  <r>
    <x v="40"/>
    <n v="339039"/>
    <n v="2"/>
    <x v="39"/>
    <s v="Congresso Nacional de Licitações e Contratos"/>
    <s v="COGEAD/SGT"/>
    <n v="21540"/>
    <n v="21540"/>
    <x v="0"/>
    <s v="-"/>
    <s v="-"/>
    <x v="1"/>
    <x v="2"/>
  </r>
  <r>
    <x v="41"/>
    <n v="339030"/>
    <n v="8"/>
    <x v="35"/>
    <s v="Aquisição de Gêneros alimenticios"/>
    <s v="Presidência e Creche"/>
    <n v="30137.919999999998"/>
    <n v="16244.79"/>
    <x v="0"/>
    <s v="-"/>
    <s v="-"/>
    <x v="1"/>
    <x v="3"/>
  </r>
  <r>
    <x v="42"/>
    <n v="339030"/>
    <n v="21"/>
    <x v="22"/>
    <s v="Aquisição de Gêneros alimenticios"/>
    <s v="Presidência e Creche"/>
    <m/>
    <m/>
    <x v="0"/>
    <s v="-"/>
    <s v="-"/>
    <x v="1"/>
    <x v="3"/>
  </r>
  <r>
    <x v="43"/>
    <n v="339039"/>
    <n v="1"/>
    <x v="40"/>
    <s v=" Contratação de empresa especializada em coleta de Resíduos classe I (Residuais de químicos; Recipientes contaminados (vidrarias, plásticos, etc) "/>
    <s v="FIOCRUZ MS"/>
    <n v="5000"/>
    <n v="3976.25"/>
    <x v="0"/>
    <s v="-"/>
    <s v="-"/>
    <x v="1"/>
    <x v="3"/>
  </r>
  <r>
    <x v="44"/>
    <n v="339039"/>
    <n v="1"/>
    <x v="41"/>
    <s v="Contratação de Curso"/>
    <s v="COGECOM"/>
    <n v="48000"/>
    <n v="48000"/>
    <x v="0"/>
    <s v="-"/>
    <s v="-"/>
    <x v="1"/>
    <x v="2"/>
  </r>
  <r>
    <x v="45"/>
    <n v="339030"/>
    <n v="3"/>
    <x v="42"/>
    <s v="Aquisição de Primes - PCR"/>
    <s v="Fiocruz- CE - Fiocruz MS"/>
    <n v="3707.96"/>
    <n v="3621"/>
    <x v="0"/>
    <s v="-"/>
    <s v="-"/>
    <x v="1"/>
    <x v="3"/>
  </r>
  <r>
    <x v="46"/>
    <n v="339039"/>
    <n v="1"/>
    <x v="43"/>
    <s v="Contratação de empresa para instalação de TV por assinatura"/>
    <s v="Presidencia "/>
    <n v="2804.07"/>
    <n v="2338.8000000000002"/>
    <x v="0"/>
    <s v="-"/>
    <s v="-"/>
    <x v="1"/>
    <x v="3"/>
  </r>
  <r>
    <x v="47"/>
    <n v="339039"/>
    <n v="1"/>
    <x v="44"/>
    <s v="Pagamento de inscrição no 57º congresso da Sociedade Brasileira de Medicina Tropical"/>
    <s v="Fiocruz/MS"/>
    <n v="1820"/>
    <n v="1820"/>
    <x v="0"/>
    <s v="-"/>
    <s v="-"/>
    <x v="1"/>
    <x v="2"/>
  </r>
  <r>
    <x v="48"/>
    <n v="339039"/>
    <n v="1"/>
    <x v="45"/>
    <s v="Projeto Fiotec - A_x000a_Modernização dos Processos de Trabalho e das Atividades da SAA"/>
    <s v="VPGDI/PR"/>
    <n v="24873000"/>
    <n v="24873000"/>
    <x v="0"/>
    <s v="-"/>
    <s v="-"/>
    <x v="1"/>
    <x v="3"/>
  </r>
  <r>
    <x v="49"/>
    <n v="449052"/>
    <n v="2"/>
    <x v="46"/>
    <s v=" Aquisição de equipamentos para o projeto  de inovação tecnológica de soluções para Cranioplastia Pós Craniotomia , visando a implantação da nova tecnologia no Sistema Único de Saúde"/>
    <s v="CDTS"/>
    <n v="56055.33"/>
    <n v="46990"/>
    <x v="0"/>
    <s v="-"/>
    <s v="-"/>
    <x v="1"/>
    <x v="1"/>
  </r>
  <r>
    <x v="50"/>
    <n v="339030"/>
    <n v="1"/>
    <x v="47"/>
    <s v="Aquisição de papel A4"/>
    <s v="SEAM/COGEAD"/>
    <n v="327280.8"/>
    <n v="323554"/>
    <x v="0"/>
    <s v="-"/>
    <s v="-"/>
    <x v="1"/>
    <x v="1"/>
  </r>
  <r>
    <x v="51"/>
    <n v="339030"/>
    <n v="1"/>
    <x v="22"/>
    <s v="Aquisição de papel A4"/>
    <s v="SEAM/COGEAD"/>
    <m/>
    <m/>
    <x v="0"/>
    <s v="-"/>
    <s v="-"/>
    <x v="1"/>
    <x v="1"/>
  </r>
  <r>
    <x v="52"/>
    <n v="339030"/>
    <n v="1"/>
    <x v="22"/>
    <s v="Aquisição de papel A4"/>
    <s v="SEAM/COGEAD"/>
    <m/>
    <m/>
    <x v="0"/>
    <s v="-"/>
    <s v="-"/>
    <x v="1"/>
    <x v="1"/>
  </r>
  <r>
    <x v="53"/>
    <n v="339030"/>
    <n v="1"/>
    <x v="22"/>
    <s v="Aquisição de papel A4"/>
    <s v="SEAM/COGEAD"/>
    <m/>
    <m/>
    <x v="0"/>
    <s v="-"/>
    <s v="-"/>
    <x v="1"/>
    <x v="1"/>
  </r>
  <r>
    <x v="54"/>
    <n v="339030"/>
    <n v="1"/>
    <x v="22"/>
    <s v="Aquisição de papel A4"/>
    <s v="SEAM/COGEAD"/>
    <m/>
    <m/>
    <x v="0"/>
    <s v="-"/>
    <s v="-"/>
    <x v="1"/>
    <x v="1"/>
  </r>
  <r>
    <x v="55"/>
    <n v="339030"/>
    <n v="1"/>
    <x v="22"/>
    <s v="Aquisição de papel A4"/>
    <s v="SEAM/COGEAD"/>
    <m/>
    <m/>
    <x v="0"/>
    <s v="-"/>
    <s v="-"/>
    <x v="1"/>
    <x v="1"/>
  </r>
  <r>
    <x v="56"/>
    <n v="339030"/>
    <n v="1"/>
    <x v="22"/>
    <s v="Aquisição de papel A4"/>
    <s v="SEAM/COGEAD"/>
    <m/>
    <m/>
    <x v="0"/>
    <s v="-"/>
    <s v="-"/>
    <x v="1"/>
    <x v="1"/>
  </r>
  <r>
    <x v="57"/>
    <n v="339030"/>
    <n v="1"/>
    <x v="22"/>
    <s v="Aquisição de papel A4"/>
    <s v="SEAM/COGEAD"/>
    <m/>
    <m/>
    <x v="0"/>
    <s v="-"/>
    <s v="-"/>
    <x v="1"/>
    <x v="1"/>
  </r>
  <r>
    <x v="58"/>
    <n v="339039"/>
    <n v="1"/>
    <x v="48"/>
    <s v="Serviços de Medição de Audiência de canal de televisão "/>
    <s v="Canal Saúde"/>
    <n v="149605.35999999999"/>
    <n v="149605.35999999999"/>
    <x v="0"/>
    <s v="-"/>
    <s v="-"/>
    <x v="1"/>
    <x v="2"/>
  </r>
  <r>
    <x v="59"/>
    <n v="339030"/>
    <n v="46"/>
    <x v="49"/>
    <s v="Aquisição de Gêneros alimenticios"/>
    <s v="Presidência e Creche"/>
    <n v="241546.46"/>
    <n v="241161.02"/>
    <x v="0"/>
    <s v="-"/>
    <s v="-"/>
    <x v="1"/>
    <x v="1"/>
  </r>
  <r>
    <x v="60"/>
    <n v="339030"/>
    <n v="1"/>
    <x v="22"/>
    <s v="Aquisição de Gêneros alimenticios"/>
    <s v="Presidência e Creche"/>
    <m/>
    <m/>
    <x v="0"/>
    <s v="-"/>
    <s v="-"/>
    <x v="1"/>
    <x v="1"/>
  </r>
  <r>
    <x v="61"/>
    <n v="339030"/>
    <n v="40"/>
    <x v="22"/>
    <s v="Aquisição de Gêneros alimenticios"/>
    <s v="Presidência e Creche"/>
    <m/>
    <m/>
    <x v="0"/>
    <s v="-"/>
    <s v="-"/>
    <x v="1"/>
    <x v="1"/>
  </r>
  <r>
    <x v="62"/>
    <n v="339039"/>
    <n v="1"/>
    <x v="50"/>
    <s v="PRESTACAO DE SERVICO DE SEGURO CONTRA ACIDENTES PESSOAIS COLETIVO,_x000a_CONFORME PROJETO BASICO"/>
    <s v="COGEPE"/>
    <n v="5125.6000000000004"/>
    <n v="2028"/>
    <x v="0"/>
    <s v="-"/>
    <s v="-"/>
    <x v="1"/>
    <x v="3"/>
  </r>
  <r>
    <x v="63"/>
    <n v="339039"/>
    <n v="1"/>
    <x v="51"/>
    <s v="PROJETO FIOTEC"/>
    <s v="PR/EPP"/>
    <n v="7068791.3200000003"/>
    <n v="7068791.3200000003"/>
    <x v="0"/>
    <s v="-"/>
    <s v="-"/>
    <x v="1"/>
    <x v="2"/>
  </r>
  <r>
    <x v="64"/>
    <n v="339039"/>
    <n v="1"/>
    <x v="52"/>
    <s v="Execução das atividades de apoio logístico, administrativo e gestão financeira do Projeto “Qualificação das Práticas Institucionais de Articulação e Comunicação com o Legislativo no Âmbito do Ministério da Saúde”. (FIOTEC)_x000a__x000a_ "/>
    <s v="PR/VPGDI"/>
    <n v="11084299"/>
    <n v="11084299"/>
    <x v="0"/>
    <s v="-"/>
    <s v="-"/>
    <x v="1"/>
    <x v="3"/>
  </r>
  <r>
    <x v="64"/>
    <n v="339039"/>
    <n v="1"/>
    <x v="22"/>
    <m/>
    <s v="PR/VPGDI"/>
    <m/>
    <m/>
    <x v="0"/>
    <s v="-"/>
    <s v="-"/>
    <x v="1"/>
    <x v="3"/>
  </r>
  <r>
    <x v="65"/>
    <n v="339039"/>
    <n v="1"/>
    <x v="53"/>
    <s v="Projeto Fiotec - Promoção da saúde na perspectiva da intersetorialidade, da gestão participativa socioambiental e do direito à cidade em Petrópolis"/>
    <s v="PR/EPI"/>
    <n v="3078618.18"/>
    <n v="3078618.18"/>
    <x v="0"/>
    <s v="-"/>
    <s v="-"/>
    <x v="1"/>
    <x v="3"/>
  </r>
  <r>
    <x v="66"/>
    <n v="339039"/>
    <n v="2"/>
    <x v="54"/>
    <s v="Contratação de Curso"/>
    <s v="COGECOM"/>
    <n v="82900"/>
    <n v="82900"/>
    <x v="0"/>
    <s v="-"/>
    <s v="-"/>
    <x v="1"/>
    <x v="2"/>
  </r>
  <r>
    <x v="67"/>
    <n v="339039"/>
    <n v="1"/>
    <x v="55"/>
    <s v="Projeto Fiotec - FORTALECIMENTO DO SUS"/>
    <s v="PR/EPP"/>
    <n v="234910"/>
    <n v="234910"/>
    <x v="0"/>
    <s v="-"/>
    <s v="-"/>
    <x v="1"/>
    <x v="3"/>
  </r>
  <r>
    <x v="68"/>
    <n v="339039"/>
    <n v="1"/>
    <x v="56"/>
    <s v="PROJETO FIOTEC - O projeto Implementação de Ações para o Fortalecimento de Práticas Socioambientais - Crescendo com Manguinhos 2022"/>
    <s v="PR/CCPS"/>
    <n v="455806.6"/>
    <n v="455806.6"/>
    <x v="0"/>
    <s v="-"/>
    <s v="-"/>
    <x v="1"/>
    <x v="3"/>
  </r>
  <r>
    <x v="69"/>
    <n v="339039"/>
    <n v="1"/>
    <x v="57"/>
    <s v="PROJETO FIOTEC - “Pessoas com deficiência, território e políticas públicas: um estudo com_x000a_abordagem interseccional de raça e gênero em território vulnerabilizado”."/>
    <s v="PR/CCPS"/>
    <n v="1000000"/>
    <n v="1000000"/>
    <x v="0"/>
    <s v="-"/>
    <s v="-"/>
    <x v="1"/>
    <x v="3"/>
  </r>
  <r>
    <x v="70"/>
    <n v="339039"/>
    <n v="1"/>
    <x v="58"/>
    <s v="Projeto Fiotec - Programa de Incentivo ao Desenvolvimento Institucional da Vice-presidência de Ambiente, Atenção e Promoção da Saúde – VPAAPS – (PIDI)"/>
    <s v="PR/EPP"/>
    <n v="6337891.0099999998"/>
    <n v="6337891.0099999998"/>
    <x v="0"/>
    <s v="-"/>
    <s v="-"/>
    <x v="1"/>
    <x v="3"/>
  </r>
  <r>
    <x v="71"/>
    <n v="339039"/>
    <n v="1"/>
    <x v="59"/>
    <s v="Inscrição de servidora em MBA"/>
    <s v="CDTS/VPPIS/PR"/>
    <n v="9558"/>
    <n v="9558"/>
    <x v="0"/>
    <s v="-"/>
    <s v="-"/>
    <x v="1"/>
    <x v="2"/>
  </r>
  <r>
    <x v="72"/>
    <n v="339039"/>
    <n v="1"/>
    <x v="60"/>
    <s v=" Produção e oferta de 2.000 vagas do Curso Autoinstrucional de “Aperfeiçoamento em Gerência de Serviços de Atenção Primária à Saúde”, na modalidade EAD, para gerente de estabelecimento de saúde da APS "/>
    <s v="VPGDI/PR"/>
    <n v="1269000"/>
    <n v="1269000"/>
    <x v="0"/>
    <s v="-"/>
    <s v="-"/>
    <x v="1"/>
    <x v="3"/>
  </r>
  <r>
    <x v="73"/>
    <n v="339039"/>
    <n v="1"/>
    <x v="61"/>
    <s v="PROJETO FIOTEC - “Inovação e Tecnologias em Promoção da Saúde&quot;"/>
    <s v="PR/EPP"/>
    <n v="363118.28"/>
    <n v="363118.28"/>
    <x v="0"/>
    <s v="-"/>
    <s v="-"/>
    <x v="1"/>
    <x v="3"/>
  </r>
  <r>
    <x v="74"/>
    <n v="339039"/>
    <n v="1"/>
    <x v="62"/>
    <s v="Pagamento de anuidade á Associação das Universidades de Língua Portuguesa - AULP."/>
    <s v="VPEIC/PR"/>
    <n v="9000"/>
    <n v="9000"/>
    <x v="0"/>
    <s v="-"/>
    <s v="-"/>
    <x v="1"/>
    <x v="2"/>
  </r>
  <r>
    <x v="75"/>
    <n v="339039"/>
    <n v="2"/>
    <x v="63"/>
    <s v="Prestação dos serviços de armazenagem, gerenciamento, controle de estoque e transporte incluída a arrumação dos livros publicados e a serem publicados pela Editora Fiocruz."/>
    <s v="COGEPLAN/EDITORA FIOCRUZ"/>
    <n v="432114.36"/>
    <n v="203880"/>
    <x v="0"/>
    <s v="-"/>
    <s v="-"/>
    <x v="1"/>
    <x v="1"/>
  </r>
  <r>
    <x v="76"/>
    <n v="339030"/>
    <n v="1"/>
    <x v="64"/>
    <s v="Aquisição de Reagentes"/>
    <s v="Fiocruz/MS"/>
    <n v="11979"/>
    <n v="11300"/>
    <x v="0"/>
    <s v="-"/>
    <s v="-"/>
    <x v="1"/>
    <x v="3"/>
  </r>
  <r>
    <x v="77"/>
    <n v="339039"/>
    <n v="1"/>
    <x v="65"/>
    <s v="CONTRAÇÃO DE SERVIÇO DE MANUTENÇÃO EM ARQUIVOS DESLIZANTES"/>
    <s v="SAM/COGEAD"/>
    <n v="14151"/>
    <n v="10680"/>
    <x v="0"/>
    <s v="-"/>
    <s v="-"/>
    <x v="1"/>
    <x v="3"/>
  </r>
  <r>
    <x v="78"/>
    <n v="339039"/>
    <n v="1"/>
    <x v="66"/>
    <s v=" CONTRATAÇÃO DE SERVIÇO DE MANUTENÇÃO EM LEITOR E COPIADOR DE MICROFILME "/>
    <s v="SAM/COGEAD"/>
    <n v="2280"/>
    <n v="2280"/>
    <x v="0"/>
    <s v="-"/>
    <s v="-"/>
    <x v="1"/>
    <x v="3"/>
  </r>
  <r>
    <x v="79"/>
    <n v="339040"/>
    <n v="4"/>
    <x v="67"/>
    <s v="LOCAÇÃO DE SOFTWARES"/>
    <s v="COGETIC"/>
    <n v="49081.16"/>
    <n v="49081.16"/>
    <x v="0"/>
    <s v="-"/>
    <s v="-"/>
    <x v="1"/>
    <x v="2"/>
  </r>
  <r>
    <x v="80"/>
    <n v="339039"/>
    <n v="1"/>
    <x v="68"/>
    <s v="Projeto Fiotec - Fiocruz na Antártica"/>
    <s v="PR/VPPIS"/>
    <n v="3697878.08"/>
    <n v="3697878.08"/>
    <x v="0"/>
    <s v="-"/>
    <s v="-"/>
    <x v="1"/>
    <x v="3"/>
  </r>
  <r>
    <x v="81"/>
    <n v="339039"/>
    <n v="1"/>
    <x v="69"/>
    <s v="Projeto Fiotec - Desenvolvimento de ações estratégias para o fortalecimento da pesquisa, desenvolvimento tecnológico e Inovação na Fiocruz, por meio do programa INOVA FIOCRUZ – FASE III - preparação para emergências sanitárias e insumos estratégicos"/>
    <s v="PR/VPPIS"/>
    <n v="55726036.960000001"/>
    <n v="55726036.960000001"/>
    <x v="0"/>
    <s v="-"/>
    <s v="-"/>
    <x v="1"/>
    <x v="3"/>
  </r>
  <r>
    <x v="82"/>
    <n v="339039"/>
    <n v="1"/>
    <x v="70"/>
    <s v="Contratação de empresa especializada em transporte interestadual de mudança. MS x Ceará"/>
    <s v="ESC. TEC. CEARÁ"/>
    <n v="34463.33"/>
    <n v="20990"/>
    <x v="0"/>
    <s v="-"/>
    <s v="-"/>
    <x v="1"/>
    <x v="3"/>
  </r>
  <r>
    <x v="83"/>
    <n v="339039"/>
    <n v="1"/>
    <x v="71"/>
    <s v="Pagamento de anuidade à Associação Brasileira de Educação Internacional - FAUBAI."/>
    <s v="PR/CRIS"/>
    <n v="2396"/>
    <n v="2396"/>
    <x v="0"/>
    <s v="-"/>
    <s v="-"/>
    <x v="1"/>
    <x v="2"/>
  </r>
  <r>
    <x v="84"/>
    <n v="339039"/>
    <n v="3"/>
    <x v="72"/>
    <s v="Contratação de empresa para agenciamento de passagens aéreas internacionais e seguro viagem e passagens nacionais para trechos não  cobertos pelo cia aéreas  credenciadas "/>
    <s v="Cogead/Decom"/>
    <n v="1625124.5"/>
    <n v="1624574.5003"/>
    <x v="0"/>
    <s v="-"/>
    <s v="-"/>
    <x v="1"/>
    <x v="1"/>
  </r>
  <r>
    <x v="85"/>
    <n v="339039"/>
    <n v="1"/>
    <x v="73"/>
    <s v="Contratação de Serviço de manutenção em Relógio datador"/>
    <s v="SEPROT"/>
    <n v="2538"/>
    <n v="2538"/>
    <x v="0"/>
    <s v="-"/>
    <s v="-"/>
    <x v="1"/>
    <x v="3"/>
  </r>
  <r>
    <x v="86"/>
    <n v="339040"/>
    <n v="5"/>
    <x v="74"/>
    <s v="Contratação do software Target GEDWeb - Sistema de Gestão de Normas e Documentos Regulatórios"/>
    <s v="COGETIC"/>
    <n v="23997.24"/>
    <n v="23997.24"/>
    <x v="0"/>
    <s v="-"/>
    <s v="-"/>
    <x v="1"/>
    <x v="2"/>
  </r>
  <r>
    <x v="87"/>
    <n v="339039"/>
    <n v="1"/>
    <x v="75"/>
    <s v=" Inscrições no 12º Congresso Iberoamericano de Acústica"/>
    <s v="COGEPE"/>
    <n v="2900"/>
    <n v="2900"/>
    <x v="0"/>
    <s v="-"/>
    <s v="-"/>
    <x v="1"/>
    <x v="2"/>
  </r>
  <r>
    <x v="88"/>
    <n v="339039"/>
    <n v="1"/>
    <x v="76"/>
    <s v="INSCRICAO DE SERVIDOR EM CURSOS"/>
    <s v="GESTEC / VPPIS"/>
    <n v="3040"/>
    <n v="3040"/>
    <x v="0"/>
    <s v="-"/>
    <s v="-"/>
    <x v="1"/>
    <x v="2"/>
  </r>
  <r>
    <x v="89"/>
    <n v="339039"/>
    <n v="1"/>
    <x v="77"/>
    <s v="Inscrição de servidores no 6 Congresso de Governança"/>
    <s v="SEAC/COGEAD"/>
    <n v="18740"/>
    <n v="18740"/>
    <x v="0"/>
    <s v="-"/>
    <s v="-"/>
    <x v="1"/>
    <x v="2"/>
  </r>
  <r>
    <x v="90"/>
    <n v="339030"/>
    <n v="1"/>
    <x v="78"/>
    <s v="Carimbos e Refil"/>
    <s v="COGEAD"/>
    <n v="7474.2"/>
    <n v="8094.23"/>
    <x v="0"/>
    <s v="-"/>
    <s v="-"/>
    <x v="1"/>
    <x v="3"/>
  </r>
  <r>
    <x v="91"/>
    <n v="339030"/>
    <n v="9"/>
    <x v="22"/>
    <m/>
    <s v="CICT"/>
    <m/>
    <m/>
    <x v="0"/>
    <s v="-"/>
    <s v="-"/>
    <x v="1"/>
    <x v="3"/>
  </r>
  <r>
    <x v="92"/>
    <n v="339030"/>
    <n v="2"/>
    <x v="22"/>
    <m/>
    <s v="EPSJV"/>
    <m/>
    <m/>
    <x v="0"/>
    <s v="-"/>
    <s v="-"/>
    <x v="1"/>
    <x v="3"/>
  </r>
  <r>
    <x v="93"/>
    <n v="339030"/>
    <n v="5"/>
    <x v="22"/>
    <m/>
    <s v="PRESIDÊNCIA"/>
    <m/>
    <m/>
    <x v="0"/>
    <s v="-"/>
    <s v="-"/>
    <x v="1"/>
    <x v="3"/>
  </r>
  <r>
    <x v="94"/>
    <n v="339039"/>
    <n v="1"/>
    <x v="79"/>
    <s v="Contratação de Agente de cargas internacional"/>
    <s v="SIEX/COGEAD"/>
    <n v="4574843.6900000004"/>
    <n v="3428760.36"/>
    <x v="0"/>
    <s v="-"/>
    <s v="-"/>
    <x v="1"/>
    <x v="1"/>
  </r>
  <r>
    <x v="95"/>
    <n v="339030"/>
    <n v="1"/>
    <x v="80"/>
    <s v="AQUISIÇÃO DE BANNER E PLACA EM PVC"/>
    <s v="SAM/COGEAD"/>
    <n v="801.57"/>
    <n v="755.25"/>
    <x v="0"/>
    <s v="-"/>
    <s v="-"/>
    <x v="1"/>
    <x v="3"/>
  </r>
  <r>
    <x v="96"/>
    <n v="339030"/>
    <n v="1"/>
    <x v="22"/>
    <m/>
    <m/>
    <m/>
    <m/>
    <x v="0"/>
    <s v="-"/>
    <s v="-"/>
    <x v="1"/>
    <x v="3"/>
  </r>
  <r>
    <x v="97"/>
    <n v="339039"/>
    <n v="1"/>
    <x v="81"/>
    <s v="Contratação de Curso de Capacitação In Company - modalidade EAD "/>
    <s v="COGEPE"/>
    <n v="53000"/>
    <n v="53000"/>
    <x v="0"/>
    <s v="-"/>
    <s v="-"/>
    <x v="1"/>
    <x v="2"/>
  </r>
  <r>
    <x v="98"/>
    <n v="449052"/>
    <n v="6"/>
    <x v="82"/>
    <s v="Aquisição de equipamentos de laboratórios (Refrigeradores, Freezers e Cabines de segurança biológica classe II A2 média e pequena)"/>
    <s v="PR/VPGDI"/>
    <n v="8951102"/>
    <n v="10564493.16"/>
    <x v="0"/>
    <s v="-"/>
    <s v="-"/>
    <x v="1"/>
    <x v="2"/>
  </r>
  <r>
    <x v="99"/>
    <n v="339039"/>
    <n v="1"/>
    <x v="83"/>
    <s v="Projeto Fiotec - Avaliação do sistema imune por meio de citocinas humanas em diferentes grupos de pessoas infectadas pelo SARS-COV-2 e padronização de novos ensaios customizados para detecção de variantes da COVID-19"/>
    <s v="PR/EPP"/>
    <n v="285184.21000000002"/>
    <n v="285184.21000000002"/>
    <x v="0"/>
    <s v="-"/>
    <s v="-"/>
    <x v="1"/>
    <x v="3"/>
  </r>
  <r>
    <x v="100"/>
    <n v="339039"/>
    <n v="1"/>
    <x v="84"/>
    <s v="Projeto Fiotec - DESENVOLVER, MODERNIZAR E QUALIFICAR OS PROCESSOS DE TRABALHO E AS FERRAMENTAS DE INTELIGÊNCIA DE NEGÓCIOS UTILIZADOS PELA OUVIDORIA – GERAL DO SUS, COM ENFOQUE NA TRANSPARÊNCIA ATIVA E PASSIVA"/>
    <s v="PR/VPGDI"/>
    <n v="20059348"/>
    <n v="20059348"/>
    <x v="0"/>
    <s v="-"/>
    <s v="-"/>
    <x v="1"/>
    <x v="3"/>
  </r>
  <r>
    <x v="101"/>
    <n v="339039"/>
    <n v="1"/>
    <x v="22"/>
    <m/>
    <s v="PR/VPGDI"/>
    <m/>
    <m/>
    <x v="0"/>
    <s v="-"/>
    <s v="-"/>
    <x v="1"/>
    <x v="3"/>
  </r>
  <r>
    <x v="102"/>
    <n v="339039"/>
    <n v="1"/>
    <x v="85"/>
    <s v="Projeto Fiotec - Saúde, Trabalho, Cidadania e Mulheres em Manguinhos"/>
    <s v="PR/CCPS"/>
    <n v="478035.92"/>
    <n v="478035.92"/>
    <x v="0"/>
    <s v="-"/>
    <s v="-"/>
    <x v="1"/>
    <x v="3"/>
  </r>
  <r>
    <x v="103"/>
    <n v="339039"/>
    <n v="1"/>
    <x v="86"/>
    <s v="Publicação de Artigo Científico"/>
    <s v="Presidência/Plataforma Institucional de Biodiversidade e Saúde Silvestre"/>
    <n v="11907.5"/>
    <n v="11907.5"/>
    <x v="0"/>
    <s v="-"/>
    <s v="-"/>
    <x v="1"/>
    <x v="2"/>
  </r>
  <r>
    <x v="104"/>
    <n v="339039"/>
    <n v="1"/>
    <x v="87"/>
    <s v="Participação no 13 Congresso ABRASCAO 2022"/>
    <s v="COGEPE"/>
    <n v="810"/>
    <n v="810"/>
    <x v="0"/>
    <s v="-"/>
    <s v="-"/>
    <x v="1"/>
    <x v="2"/>
  </r>
  <r>
    <x v="105"/>
    <n v="339030"/>
    <n v="30"/>
    <x v="88"/>
    <s v="Alimentos"/>
    <s v="Creche e Presidência"/>
    <n v="1299565.2"/>
    <n v="859756.1"/>
    <x v="0"/>
    <s v="-"/>
    <s v="-"/>
    <x v="1"/>
    <x v="5"/>
  </r>
  <r>
    <x v="106"/>
    <n v="339030"/>
    <n v="5"/>
    <x v="22"/>
    <s v="Alimentos"/>
    <s v="Creche e Presidência"/>
    <m/>
    <m/>
    <x v="0"/>
    <s v="-"/>
    <s v="-"/>
    <x v="1"/>
    <x v="5"/>
  </r>
  <r>
    <x v="107"/>
    <n v="339030"/>
    <n v="30"/>
    <x v="22"/>
    <s v="Alimentos"/>
    <s v="Creche e Presidência"/>
    <m/>
    <m/>
    <x v="0"/>
    <s v="-"/>
    <s v="-"/>
    <x v="1"/>
    <x v="5"/>
  </r>
  <r>
    <x v="108"/>
    <n v="339030"/>
    <n v="30"/>
    <x v="22"/>
    <s v="Alimentos"/>
    <s v="Creche e Presidência"/>
    <m/>
    <m/>
    <x v="0"/>
    <s v="-"/>
    <s v="-"/>
    <x v="1"/>
    <x v="5"/>
  </r>
  <r>
    <x v="109"/>
    <n v="339030"/>
    <n v="35"/>
    <x v="22"/>
    <s v="Alimentos"/>
    <s v="Creche e Presidência"/>
    <m/>
    <m/>
    <x v="0"/>
    <s v="-"/>
    <s v="-"/>
    <x v="1"/>
    <x v="5"/>
  </r>
  <r>
    <x v="110"/>
    <n v="339030"/>
    <n v="11"/>
    <x v="22"/>
    <s v="Alimentos"/>
    <s v="Creche e Presidência"/>
    <m/>
    <m/>
    <x v="0"/>
    <s v="-"/>
    <s v="-"/>
    <x v="1"/>
    <x v="5"/>
  </r>
  <r>
    <x v="111"/>
    <n v="339030"/>
    <n v="20"/>
    <x v="22"/>
    <s v="Alimentos"/>
    <s v="Creche e Presidência"/>
    <m/>
    <m/>
    <x v="0"/>
    <s v="-"/>
    <s v="-"/>
    <x v="1"/>
    <x v="5"/>
  </r>
  <r>
    <x v="112"/>
    <n v="339030"/>
    <n v="21"/>
    <x v="22"/>
    <s v="Alimentos"/>
    <s v="Creche e Presidência"/>
    <m/>
    <m/>
    <x v="0"/>
    <s v="-"/>
    <s v="-"/>
    <x v="1"/>
    <x v="5"/>
  </r>
  <r>
    <x v="113"/>
    <n v="339030"/>
    <n v="6"/>
    <x v="22"/>
    <s v="Alimentos"/>
    <s v="Creche e Presidência"/>
    <m/>
    <m/>
    <x v="0"/>
    <s v="-"/>
    <s v="-"/>
    <x v="1"/>
    <x v="5"/>
  </r>
  <r>
    <x v="114"/>
    <n v="339030"/>
    <n v="17"/>
    <x v="22"/>
    <s v="Alimentos"/>
    <s v="Creche e Presidência"/>
    <m/>
    <m/>
    <x v="0"/>
    <s v="-"/>
    <s v="-"/>
    <x v="1"/>
    <x v="5"/>
  </r>
  <r>
    <x v="115"/>
    <n v="339030"/>
    <n v="17"/>
    <x v="22"/>
    <s v="Alimentos"/>
    <s v="Creche e Presidência"/>
    <m/>
    <m/>
    <x v="0"/>
    <s v="-"/>
    <s v="-"/>
    <x v="1"/>
    <x v="5"/>
  </r>
  <r>
    <x v="116"/>
    <n v="339030"/>
    <n v="59"/>
    <x v="22"/>
    <s v="Alimentos"/>
    <s v="Creche e Presidência"/>
    <m/>
    <m/>
    <x v="0"/>
    <s v="-"/>
    <s v="-"/>
    <x v="1"/>
    <x v="5"/>
  </r>
  <r>
    <x v="117"/>
    <n v="339030"/>
    <n v="13"/>
    <x v="22"/>
    <s v="Alimentos"/>
    <s v="Creche e Presidência"/>
    <m/>
    <m/>
    <x v="0"/>
    <s v="-"/>
    <s v="-"/>
    <x v="1"/>
    <x v="5"/>
  </r>
  <r>
    <x v="118"/>
    <n v="339030"/>
    <n v="13"/>
    <x v="22"/>
    <s v="Alimentos"/>
    <s v="Creche e Presidência"/>
    <m/>
    <m/>
    <x v="0"/>
    <s v="-"/>
    <s v="-"/>
    <x v="1"/>
    <x v="5"/>
  </r>
  <r>
    <x v="119"/>
    <n v="339030"/>
    <n v="4"/>
    <x v="22"/>
    <s v="Alimentos"/>
    <s v="Creche e Presidência"/>
    <m/>
    <m/>
    <x v="0"/>
    <s v="-"/>
    <s v="-"/>
    <x v="1"/>
    <x v="5"/>
  </r>
  <r>
    <x v="120"/>
    <n v="339030"/>
    <n v="51"/>
    <x v="22"/>
    <s v="Alimentos"/>
    <s v="Creche e Presidência"/>
    <m/>
    <m/>
    <x v="0"/>
    <s v="-"/>
    <s v="-"/>
    <x v="1"/>
    <x v="5"/>
  </r>
  <r>
    <x v="121"/>
    <n v="339030"/>
    <n v="13"/>
    <x v="22"/>
    <s v="Alimentos"/>
    <s v="Creche e Presidência"/>
    <m/>
    <m/>
    <x v="0"/>
    <s v="-"/>
    <s v="-"/>
    <x v="1"/>
    <x v="5"/>
  </r>
  <r>
    <x v="122"/>
    <n v="339030"/>
    <n v="7"/>
    <x v="22"/>
    <s v="Alimentos"/>
    <s v="Creche e Presidência"/>
    <m/>
    <m/>
    <x v="0"/>
    <s v="-"/>
    <s v="-"/>
    <x v="1"/>
    <x v="5"/>
  </r>
  <r>
    <x v="123"/>
    <n v="339030"/>
    <n v="1"/>
    <x v="22"/>
    <s v="Alimentos"/>
    <s v="Creche e Presidência"/>
    <m/>
    <m/>
    <x v="0"/>
    <s v="-"/>
    <s v="-"/>
    <x v="1"/>
    <x v="5"/>
  </r>
  <r>
    <x v="124"/>
    <n v="339030"/>
    <n v="6"/>
    <x v="22"/>
    <s v="Alimentos"/>
    <s v="Creche e Presidência"/>
    <m/>
    <m/>
    <x v="0"/>
    <s v="-"/>
    <s v="-"/>
    <x v="1"/>
    <x v="5"/>
  </r>
  <r>
    <x v="125"/>
    <n v="339030"/>
    <n v="50"/>
    <x v="22"/>
    <s v="Alimentos"/>
    <s v="Creche e Presidência"/>
    <m/>
    <m/>
    <x v="0"/>
    <s v="-"/>
    <s v="-"/>
    <x v="1"/>
    <x v="5"/>
  </r>
  <r>
    <x v="126"/>
    <n v="339040"/>
    <n v="1"/>
    <x v="89"/>
    <s v="Serviço de software para o Sistema de Gestão da Qualidade"/>
    <s v="AGEQUALI"/>
    <n v="16970.66"/>
    <n v="14900"/>
    <x v="0"/>
    <s v="-"/>
    <s v="-"/>
    <x v="1"/>
    <x v="3"/>
  </r>
  <r>
    <x v="127"/>
    <n v="449052"/>
    <n v="1"/>
    <x v="90"/>
    <s v="Aquisição de computadores para Centro de Pesquisa, Inovação e Vigilância em Covid-19 e Emergências Sanitárias."/>
    <s v="PR/VPGDI"/>
    <n v="576065.84"/>
    <n v="576030"/>
    <x v="0"/>
    <s v="-"/>
    <s v="-"/>
    <x v="1"/>
    <x v="1"/>
  </r>
  <r>
    <x v="128"/>
    <n v="449052"/>
    <n v="5"/>
    <x v="91"/>
    <s v="Aquisição de lousa interativa , Flip Chart e quadros brancos."/>
    <s v="PR/VPGDI"/>
    <n v="53276.236499999999"/>
    <n v="14620"/>
    <x v="0"/>
    <s v="-"/>
    <s v="-"/>
    <x v="1"/>
    <x v="1"/>
  </r>
  <r>
    <x v="129"/>
    <n v="339039"/>
    <n v="1"/>
    <x v="92"/>
    <s v="Projeto Fiotec - “Avaliação do sistema imune por meio de citocinas humanas em diferentes grupos de pessoas infectadas pelo SARS-COV-2 e padronização de novos ensaios customizados para detecção de variantes da COVID-19”"/>
    <s v="PR/EPP"/>
    <n v="1192998.8999999999"/>
    <n v="1192998.8999999999"/>
    <x v="0"/>
    <s v="-"/>
    <s v="-"/>
    <x v="1"/>
    <x v="3"/>
  </r>
  <r>
    <x v="130"/>
    <n v="339039"/>
    <n v="1"/>
    <x v="93"/>
    <s v="Inscrição no congresso SBGames – Simpósio Brasileiro de Jogos e Entretenimento Digital é o principal evento e pioneiro em Jogos e Entretenimento Digital no Brasil"/>
    <s v="PR/CDTS"/>
    <n v="908"/>
    <n v="908"/>
    <x v="0"/>
    <s v="-"/>
    <s v="-"/>
    <x v="1"/>
    <x v="2"/>
  </r>
  <r>
    <x v="131"/>
    <n v="339039"/>
    <n v="1"/>
    <x v="94"/>
    <s v="Projeto Fiotec - Fortalecimento da rede dos laboratórios de referência da Fiocruz e de Coleções Biológicas"/>
    <s v="PR/EPP/VPPCB"/>
    <n v="25733225.010000002"/>
    <n v="25733225.010000002"/>
    <x v="0"/>
    <s v="-"/>
    <s v="-"/>
    <x v="1"/>
    <x v="3"/>
  </r>
  <r>
    <x v="132"/>
    <n v="339039"/>
    <n v="1"/>
    <x v="95"/>
    <s v="Treinamento de Desenvolvimento de Liderança Coaching Integrado Sistêmico  - método CIS"/>
    <s v="Cogead/SGT/Degias"/>
    <n v="8905.0499999999993"/>
    <n v="8905.0499999999993"/>
    <x v="0"/>
    <s v="-"/>
    <s v="-"/>
    <x v="1"/>
    <x v="2"/>
  </r>
  <r>
    <x v="133"/>
    <n v="339039"/>
    <n v="1"/>
    <x v="96"/>
    <s v="Projeto Fiotec - Implantação do Centro Nacional de Transplantes Complexos, com ênfase no tratamento da falência intestinal irreversível, na reabilitação intestinal e na desospitalização. "/>
    <s v="PR/VPGDI"/>
    <n v="262000000"/>
    <n v="262000000"/>
    <x v="0"/>
    <s v="-"/>
    <s v="-"/>
    <x v="1"/>
    <x v="3"/>
  </r>
  <r>
    <x v="134"/>
    <n v="339039"/>
    <n v="1"/>
    <x v="97"/>
    <s v="Contratação de  Serviços de Programação, Comunicação e Veiculação do Sinal Audiovisual do Canal Saúde/Fiocruz "/>
    <s v="Canal Saúde"/>
    <n v="5257725.42"/>
    <n v="0"/>
    <x v="1"/>
    <d v="2022-10-17T00:00:00"/>
    <n v="4"/>
    <x v="2"/>
    <x v="1"/>
  </r>
  <r>
    <x v="2"/>
    <m/>
    <m/>
    <x v="98"/>
    <s v="Serviço de seguro para equipamentos do Canal Saúde"/>
    <s v="CANAL SAÚDE"/>
    <n v="0"/>
    <n v="0"/>
    <x v="2"/>
    <d v="2022-10-07T00:00:00"/>
    <n v="10"/>
    <x v="3"/>
    <x v="1"/>
  </r>
  <r>
    <x v="135"/>
    <n v="339035"/>
    <n v="1"/>
    <x v="99"/>
    <s v="Contratação de serviços especializados em propriedade intelectual"/>
    <s v="GESTEC"/>
    <n v="2495355.5299999998"/>
    <n v="0"/>
    <x v="1"/>
    <d v="2022-08-29T00:00:00"/>
    <n v="39"/>
    <x v="4"/>
    <x v="1"/>
  </r>
  <r>
    <x v="136"/>
    <n v="449052"/>
    <n v="32"/>
    <x v="100"/>
    <s v="Aquisição de mobiliário"/>
    <s v="FIOCRUZ / CEARÁ"/>
    <n v="0"/>
    <n v="0"/>
    <x v="2"/>
    <d v="2021-11-25T00:00:00"/>
    <n v="236"/>
    <x v="5"/>
    <x v="5"/>
  </r>
  <r>
    <x v="2"/>
    <m/>
    <n v="1"/>
    <x v="101"/>
    <s v="Prestação de serviço de concessão onerosa de uso a empresa especializada no preparo e fornecimento de serviço de restaurante para a exploração comercial de espaço destinado a instalação de Bistro, conforme TR.(CASA DE CHÁ)"/>
    <s v="COGEPE"/>
    <n v="0"/>
    <n v="0"/>
    <x v="2"/>
    <d v="2022-06-07T00:00:00"/>
    <n v="98"/>
    <x v="6"/>
    <x v="1"/>
  </r>
  <r>
    <x v="137"/>
    <n v="449052"/>
    <n v="28"/>
    <x v="102"/>
    <s v=" Aquisição de Equipamentos de Laboratório 2022"/>
    <s v="Diversos"/>
    <n v="0"/>
    <n v="0"/>
    <x v="3"/>
    <d v="2022-10-18T00:00:00"/>
    <n v="3"/>
    <x v="7"/>
    <x v="6"/>
  </r>
  <r>
    <x v="138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39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40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41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42"/>
    <n v="449052"/>
    <n v="5"/>
    <x v="22"/>
    <s v=" Aquisição de Equipamentos de Laboratório 2022"/>
    <s v="Diversos"/>
    <n v="0"/>
    <n v="0"/>
    <x v="3"/>
    <d v="2022-10-18T00:00:00"/>
    <n v="3"/>
    <x v="7"/>
    <x v="6"/>
  </r>
  <r>
    <x v="143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44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45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46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47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48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49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50"/>
    <n v="449052"/>
    <n v="1"/>
    <x v="22"/>
    <s v=" Aquisição de Equipamentos de Laboratório 2022"/>
    <s v="Diversos"/>
    <n v="0"/>
    <n v="0"/>
    <x v="3"/>
    <d v="2022-10-18T00:00:00"/>
    <n v="3"/>
    <x v="7"/>
    <x v="6"/>
  </r>
  <r>
    <x v="151"/>
    <n v="339030"/>
    <n v="4"/>
    <x v="22"/>
    <s v=" Aquisição de Equipamentos de Laboratório 2022"/>
    <s v="Diversos"/>
    <n v="0"/>
    <n v="0"/>
    <x v="3"/>
    <d v="2022-10-18T00:00:00"/>
    <n v="3"/>
    <x v="7"/>
    <x v="6"/>
  </r>
  <r>
    <x v="152"/>
    <n v="449052"/>
    <n v="3"/>
    <x v="22"/>
    <s v=" Aquisição de Equipamentos de Laboratório 2022"/>
    <s v="Diversos"/>
    <n v="0"/>
    <n v="0"/>
    <x v="3"/>
    <d v="2022-10-18T00:00:00"/>
    <n v="3"/>
    <x v="7"/>
    <x v="6"/>
  </r>
  <r>
    <x v="153"/>
    <n v="449052"/>
    <n v="25"/>
    <x v="22"/>
    <s v=" Aquisição de Equipamentos de Laboratório 2022"/>
    <s v="Diversos"/>
    <n v="0"/>
    <n v="0"/>
    <x v="3"/>
    <d v="2022-10-18T00:00:00"/>
    <n v="3"/>
    <x v="7"/>
    <x v="6"/>
  </r>
  <r>
    <x v="154"/>
    <n v="449052"/>
    <n v="5"/>
    <x v="103"/>
    <s v="Aquisição de mobiliário 2022"/>
    <s v="PR"/>
    <n v="271828.21999999997"/>
    <n v="100507.67"/>
    <x v="3"/>
    <d v="2022-10-18T00:00:00"/>
    <n v="3"/>
    <x v="8"/>
    <x v="5"/>
  </r>
  <r>
    <x v="155"/>
    <n v="449052"/>
    <n v="4"/>
    <x v="22"/>
    <m/>
    <s v="RO"/>
    <m/>
    <m/>
    <x v="3"/>
    <d v="2022-10-18T00:00:00"/>
    <n v="3"/>
    <x v="8"/>
    <x v="5"/>
  </r>
  <r>
    <x v="156"/>
    <n v="449052"/>
    <n v="7"/>
    <x v="22"/>
    <m/>
    <s v="COGEAD"/>
    <m/>
    <m/>
    <x v="3"/>
    <d v="2022-10-18T00:00:00"/>
    <n v="3"/>
    <x v="8"/>
    <x v="5"/>
  </r>
  <r>
    <x v="157"/>
    <n v="449052"/>
    <n v="2"/>
    <x v="22"/>
    <m/>
    <s v="COGEAD"/>
    <m/>
    <m/>
    <x v="3"/>
    <d v="2022-10-18T00:00:00"/>
    <n v="3"/>
    <x v="8"/>
    <x v="5"/>
  </r>
  <r>
    <x v="158"/>
    <n v="449052"/>
    <n v="8"/>
    <x v="22"/>
    <m/>
    <s v="PR/EPI"/>
    <m/>
    <m/>
    <x v="3"/>
    <d v="2022-10-18T00:00:00"/>
    <n v="3"/>
    <x v="8"/>
    <x v="5"/>
  </r>
  <r>
    <x v="159"/>
    <n v="449052"/>
    <n v="3"/>
    <x v="22"/>
    <m/>
    <s v="COGEPE"/>
    <m/>
    <m/>
    <x v="3"/>
    <d v="2022-10-18T00:00:00"/>
    <n v="3"/>
    <x v="8"/>
    <x v="5"/>
  </r>
  <r>
    <x v="160"/>
    <n v="449052"/>
    <n v="7"/>
    <x v="22"/>
    <m/>
    <s v="PRESIDÊNCIA"/>
    <m/>
    <m/>
    <x v="3"/>
    <d v="2022-10-18T00:00:00"/>
    <n v="3"/>
    <x v="8"/>
    <x v="5"/>
  </r>
  <r>
    <x v="161"/>
    <n v="339030"/>
    <n v="7"/>
    <x v="104"/>
    <s v="Aquisição Linhagem Celular"/>
    <s v="IOC"/>
    <n v="91963.19"/>
    <n v="0"/>
    <x v="2"/>
    <d v="2021-07-23T00:00:00"/>
    <n v="325"/>
    <x v="9"/>
    <x v="2"/>
  </r>
  <r>
    <x v="162"/>
    <n v="339040"/>
    <n v="1"/>
    <x v="105"/>
    <s v="Contratação de licenças de uso de software especializado em modelagem e documentação de processos de negócio em notação BPMN."/>
    <s v="COGETIC"/>
    <n v="0"/>
    <n v="0"/>
    <x v="1"/>
    <d v="2022-10-14T00:00:00"/>
    <n v="5"/>
    <x v="10"/>
    <x v="1"/>
  </r>
  <r>
    <x v="163"/>
    <n v="339039"/>
    <n v="1"/>
    <x v="106"/>
    <s v="Aquisição Termocirculador"/>
    <s v="IOC"/>
    <n v="274521.59999999998"/>
    <n v="0"/>
    <x v="2"/>
    <d v="2021-06-24T00:00:00"/>
    <n v="346"/>
    <x v="11"/>
    <x v="2"/>
  </r>
  <r>
    <x v="164"/>
    <n v="339040"/>
    <n v="1"/>
    <x v="107"/>
    <s v="Prestação de serviço de licença e suporte ao Gerenciamento de Serviços de Tecnologia da Informação (ITSM)."/>
    <s v="COGETIC"/>
    <n v="0"/>
    <n v="0"/>
    <x v="2"/>
    <d v="2022-10-17T00:00:00"/>
    <n v="4"/>
    <x v="12"/>
    <x v="1"/>
  </r>
  <r>
    <x v="2"/>
    <m/>
    <n v="58"/>
    <x v="108"/>
    <s v="Material Permanente "/>
    <s v="Diversos"/>
    <n v="0"/>
    <n v="0"/>
    <x v="3"/>
    <d v="2022-10-18T00:00:00"/>
    <n v="3"/>
    <x v="13"/>
    <x v="6"/>
  </r>
  <r>
    <x v="2"/>
    <m/>
    <n v="132"/>
    <x v="109"/>
    <s v="EPI"/>
    <s v="Diversos"/>
    <n v="0"/>
    <n v="0"/>
    <x v="3"/>
    <d v="2022-04-19T00:00:00"/>
    <n v="133"/>
    <x v="14"/>
    <x v="6"/>
  </r>
  <r>
    <x v="2"/>
    <m/>
    <n v="27"/>
    <x v="110"/>
    <s v="Livros e Materiais de Expediente Não Adquiridos no AVN"/>
    <s v="Diversos"/>
    <n v="0"/>
    <n v="0"/>
    <x v="3"/>
    <d v="2022-07-12T00:00:00"/>
    <n v="73"/>
    <x v="15"/>
    <x v="6"/>
  </r>
  <r>
    <x v="165"/>
    <n v="449052"/>
    <n v="14"/>
    <x v="111"/>
    <s v="Aquisição de Cine, foto  e som "/>
    <s v="Diversos"/>
    <n v="616433.19999999995"/>
    <n v="0"/>
    <x v="1"/>
    <d v="2022-10-17T00:00:00"/>
    <n v="4"/>
    <x v="16"/>
    <x v="1"/>
  </r>
  <r>
    <x v="166"/>
    <n v="449052"/>
    <n v="1"/>
    <x v="22"/>
    <m/>
    <m/>
    <m/>
    <m/>
    <x v="1"/>
    <d v="2022-10-17T00:00:00"/>
    <n v="4"/>
    <x v="16"/>
    <x v="1"/>
  </r>
  <r>
    <x v="167"/>
    <n v="449052"/>
    <n v="3"/>
    <x v="22"/>
    <m/>
    <m/>
    <m/>
    <m/>
    <x v="1"/>
    <d v="2022-10-17T00:00:00"/>
    <n v="4"/>
    <x v="16"/>
    <x v="1"/>
  </r>
  <r>
    <x v="168"/>
    <n v="339030"/>
    <n v="1"/>
    <x v="22"/>
    <m/>
    <m/>
    <m/>
    <m/>
    <x v="1"/>
    <d v="2022-10-17T00:00:00"/>
    <n v="4"/>
    <x v="16"/>
    <x v="1"/>
  </r>
  <r>
    <x v="169"/>
    <n v="449052"/>
    <n v="1"/>
    <x v="22"/>
    <m/>
    <m/>
    <m/>
    <m/>
    <x v="1"/>
    <d v="2022-10-17T00:00:00"/>
    <n v="4"/>
    <x v="16"/>
    <x v="1"/>
  </r>
  <r>
    <x v="170"/>
    <n v="449052"/>
    <n v="3"/>
    <x v="22"/>
    <m/>
    <m/>
    <m/>
    <m/>
    <x v="1"/>
    <d v="2022-10-17T00:00:00"/>
    <n v="4"/>
    <x v="16"/>
    <x v="1"/>
  </r>
  <r>
    <x v="171"/>
    <n v="449052"/>
    <n v="8"/>
    <x v="22"/>
    <m/>
    <m/>
    <m/>
    <m/>
    <x v="1"/>
    <d v="2022-10-17T00:00:00"/>
    <n v="4"/>
    <x v="16"/>
    <x v="1"/>
  </r>
  <r>
    <x v="172"/>
    <n v="449052"/>
    <n v="1"/>
    <x v="22"/>
    <m/>
    <m/>
    <m/>
    <m/>
    <x v="1"/>
    <d v="2022-10-17T00:00:00"/>
    <n v="4"/>
    <x v="16"/>
    <x v="1"/>
  </r>
  <r>
    <x v="173"/>
    <n v="339030"/>
    <n v="4"/>
    <x v="112"/>
    <s v="Aquisção de mat. De limpeza, copa, cozinha, cama, mesa e banho"/>
    <s v="COGEAD"/>
    <n v="141629.21"/>
    <n v="0"/>
    <x v="4"/>
    <d v="2022-10-11T00:00:00"/>
    <n v="8"/>
    <x v="17"/>
    <x v="1"/>
  </r>
  <r>
    <x v="174"/>
    <n v="339030"/>
    <n v="1"/>
    <x v="22"/>
    <m/>
    <s v="COGEAD"/>
    <m/>
    <n v="0"/>
    <x v="4"/>
    <d v="2022-10-11T00:00:00"/>
    <n v="8"/>
    <x v="17"/>
    <x v="1"/>
  </r>
  <r>
    <x v="175"/>
    <n v="339030"/>
    <n v="2"/>
    <x v="22"/>
    <m/>
    <s v="PR"/>
    <m/>
    <n v="0"/>
    <x v="4"/>
    <d v="2022-10-11T00:00:00"/>
    <n v="8"/>
    <x v="17"/>
    <x v="1"/>
  </r>
  <r>
    <x v="176"/>
    <n v="339030"/>
    <n v="1"/>
    <x v="22"/>
    <m/>
    <s v="PR"/>
    <m/>
    <n v="0"/>
    <x v="4"/>
    <d v="2022-10-11T00:00:00"/>
    <n v="8"/>
    <x v="17"/>
    <x v="1"/>
  </r>
  <r>
    <x v="177"/>
    <n v="339030"/>
    <n v="8"/>
    <x v="22"/>
    <m/>
    <s v="PR"/>
    <m/>
    <n v="0"/>
    <x v="4"/>
    <d v="2022-10-11T00:00:00"/>
    <n v="8"/>
    <x v="17"/>
    <x v="1"/>
  </r>
  <r>
    <x v="178"/>
    <n v="339030"/>
    <n v="27"/>
    <x v="22"/>
    <m/>
    <s v="PR"/>
    <m/>
    <n v="0"/>
    <x v="4"/>
    <d v="2022-10-11T00:00:00"/>
    <n v="8"/>
    <x v="17"/>
    <x v="1"/>
  </r>
  <r>
    <x v="179"/>
    <n v="339030"/>
    <n v="5"/>
    <x v="22"/>
    <m/>
    <s v="PR"/>
    <m/>
    <n v="0"/>
    <x v="4"/>
    <d v="2022-10-11T00:00:00"/>
    <n v="8"/>
    <x v="17"/>
    <x v="1"/>
  </r>
  <r>
    <x v="180"/>
    <n v="339030"/>
    <n v="1"/>
    <x v="22"/>
    <m/>
    <s v="RO"/>
    <m/>
    <n v="0"/>
    <x v="4"/>
    <d v="2022-10-11T00:00:00"/>
    <n v="8"/>
    <x v="17"/>
    <x v="1"/>
  </r>
  <r>
    <x v="181"/>
    <n v="339030"/>
    <n v="1"/>
    <x v="22"/>
    <m/>
    <s v="RO"/>
    <m/>
    <n v="0"/>
    <x v="4"/>
    <d v="2022-10-11T00:00:00"/>
    <n v="8"/>
    <x v="17"/>
    <x v="1"/>
  </r>
  <r>
    <x v="182"/>
    <n v="339030"/>
    <n v="12"/>
    <x v="22"/>
    <m/>
    <s v="RO"/>
    <m/>
    <n v="0"/>
    <x v="4"/>
    <d v="2022-10-11T00:00:00"/>
    <n v="8"/>
    <x v="17"/>
    <x v="1"/>
  </r>
  <r>
    <x v="183"/>
    <n v="339030"/>
    <n v="2"/>
    <x v="22"/>
    <m/>
    <s v="COGEPE"/>
    <m/>
    <n v="0"/>
    <x v="4"/>
    <d v="2022-10-11T00:00:00"/>
    <n v="8"/>
    <x v="17"/>
    <x v="1"/>
  </r>
  <r>
    <x v="184"/>
    <n v="339030"/>
    <n v="9"/>
    <x v="22"/>
    <m/>
    <s v="COGEPE"/>
    <m/>
    <n v="0"/>
    <x v="4"/>
    <d v="2022-10-11T00:00:00"/>
    <n v="8"/>
    <x v="17"/>
    <x v="1"/>
  </r>
  <r>
    <x v="185"/>
    <n v="449052"/>
    <n v="9"/>
    <x v="113"/>
    <s v="Aquisição de Gás e outros materiais engarrafados"/>
    <s v="Diversos"/>
    <n v="0"/>
    <n v="0"/>
    <x v="2"/>
    <d v="2022-10-19T00:00:00"/>
    <n v="2"/>
    <x v="18"/>
    <x v="5"/>
  </r>
  <r>
    <x v="186"/>
    <n v="449052"/>
    <n v="1"/>
    <x v="22"/>
    <m/>
    <m/>
    <n v="0"/>
    <n v="0"/>
    <x v="2"/>
    <d v="2022-10-19T00:00:00"/>
    <n v="2"/>
    <x v="18"/>
    <x v="5"/>
  </r>
  <r>
    <x v="187"/>
    <n v="339030"/>
    <n v="4"/>
    <x v="114"/>
    <s v="Aquisição de materiais hospitalares e aparelhos de medição "/>
    <s v="FIOCRUZ MS"/>
    <n v="49920.85"/>
    <n v="0"/>
    <x v="1"/>
    <d v="2022-10-20T00:00:00"/>
    <n v="1"/>
    <x v="19"/>
    <x v="5"/>
  </r>
  <r>
    <x v="188"/>
    <n v="339030"/>
    <n v="2"/>
    <x v="22"/>
    <m/>
    <s v="FIOCRUZ RO"/>
    <m/>
    <n v="0"/>
    <x v="1"/>
    <d v="2022-10-20T00:00:00"/>
    <n v="1"/>
    <x v="19"/>
    <x v="5"/>
  </r>
  <r>
    <x v="189"/>
    <n v="339030"/>
    <n v="1"/>
    <x v="22"/>
    <m/>
    <s v="FIOCRUZ RO"/>
    <m/>
    <n v="0"/>
    <x v="1"/>
    <d v="2022-10-20T00:00:00"/>
    <n v="1"/>
    <x v="19"/>
    <x v="5"/>
  </r>
  <r>
    <x v="190"/>
    <n v="339030"/>
    <n v="6"/>
    <x v="22"/>
    <m/>
    <s v="FIOCRUZ RO"/>
    <m/>
    <n v="0"/>
    <x v="1"/>
    <d v="2022-10-20T00:00:00"/>
    <n v="1"/>
    <x v="19"/>
    <x v="5"/>
  </r>
  <r>
    <x v="191"/>
    <n v="339030"/>
    <n v="19"/>
    <x v="22"/>
    <m/>
    <s v="FIOCRUZ RO"/>
    <m/>
    <n v="0"/>
    <x v="1"/>
    <d v="2022-10-20T00:00:00"/>
    <n v="1"/>
    <x v="19"/>
    <x v="5"/>
  </r>
  <r>
    <x v="192"/>
    <n v="339030"/>
    <n v="2"/>
    <x v="22"/>
    <m/>
    <s v="FIOCRUZ CEARÁ"/>
    <m/>
    <n v="0"/>
    <x v="1"/>
    <d v="2022-10-20T00:00:00"/>
    <n v="1"/>
    <x v="19"/>
    <x v="5"/>
  </r>
  <r>
    <x v="193"/>
    <n v="339030"/>
    <n v="2"/>
    <x v="22"/>
    <m/>
    <s v="FIOCRUZ CEARÁ"/>
    <m/>
    <n v="0"/>
    <x v="1"/>
    <d v="2022-10-20T00:00:00"/>
    <n v="1"/>
    <x v="19"/>
    <x v="5"/>
  </r>
  <r>
    <x v="194"/>
    <n v="339030"/>
    <n v="9"/>
    <x v="22"/>
    <m/>
    <s v="FIOCRUZ CEARÁ"/>
    <m/>
    <n v="0"/>
    <x v="1"/>
    <d v="2022-10-20T00:00:00"/>
    <n v="1"/>
    <x v="19"/>
    <x v="5"/>
  </r>
  <r>
    <x v="195"/>
    <n v="339030"/>
    <n v="16"/>
    <x v="22"/>
    <m/>
    <s v="FIOCRUZ CEARÁ"/>
    <m/>
    <n v="0"/>
    <x v="1"/>
    <d v="2022-10-20T00:00:00"/>
    <n v="1"/>
    <x v="19"/>
    <x v="5"/>
  </r>
  <r>
    <x v="196"/>
    <n v="339030"/>
    <n v="1"/>
    <x v="22"/>
    <m/>
    <s v="SEFAR"/>
    <m/>
    <n v="0"/>
    <x v="1"/>
    <d v="2022-10-20T00:00:00"/>
    <n v="1"/>
    <x v="19"/>
    <x v="5"/>
  </r>
  <r>
    <x v="197"/>
    <n v="339030"/>
    <n v="2"/>
    <x v="22"/>
    <m/>
    <s v="CST"/>
    <m/>
    <n v="0"/>
    <x v="1"/>
    <d v="2022-10-20T00:00:00"/>
    <n v="1"/>
    <x v="19"/>
    <x v="5"/>
  </r>
  <r>
    <x v="198"/>
    <n v="339030"/>
    <n v="44"/>
    <x v="115"/>
    <s v="Aquisição de material laboratorial (reagentes e detergentes) "/>
    <s v="FIOCRUZ CEARÁ"/>
    <n v="2699134.09"/>
    <n v="0"/>
    <x v="4"/>
    <d v="2022-10-18T00:00:00"/>
    <n v="3"/>
    <x v="20"/>
    <x v="1"/>
  </r>
  <r>
    <x v="199"/>
    <n v="339030"/>
    <n v="2"/>
    <x v="22"/>
    <m/>
    <s v="FIOCRUZ CEARÁ"/>
    <m/>
    <n v="0"/>
    <x v="4"/>
    <d v="2022-10-18T00:00:00"/>
    <n v="3"/>
    <x v="20"/>
    <x v="1"/>
  </r>
  <r>
    <x v="200"/>
    <n v="339030"/>
    <n v="2"/>
    <x v="22"/>
    <m/>
    <s v="FIOCRUZ CEARÁ"/>
    <m/>
    <n v="0"/>
    <x v="4"/>
    <d v="2022-10-18T00:00:00"/>
    <n v="3"/>
    <x v="20"/>
    <x v="1"/>
  </r>
  <r>
    <x v="201"/>
    <n v="339030"/>
    <n v="3"/>
    <x v="22"/>
    <m/>
    <s v="FIOCRUZ RONDÔNIA"/>
    <m/>
    <n v="0"/>
    <x v="4"/>
    <d v="2022-10-18T00:00:00"/>
    <n v="3"/>
    <x v="20"/>
    <x v="1"/>
  </r>
  <r>
    <x v="202"/>
    <n v="339030"/>
    <n v="1"/>
    <x v="22"/>
    <m/>
    <s v="FIOCRUZ RONDÔNIA"/>
    <m/>
    <n v="0"/>
    <x v="4"/>
    <d v="2022-10-18T00:00:00"/>
    <n v="3"/>
    <x v="20"/>
    <x v="1"/>
  </r>
  <r>
    <x v="203"/>
    <n v="339030"/>
    <n v="1"/>
    <x v="22"/>
    <m/>
    <s v="PR/CVSLR"/>
    <m/>
    <n v="0"/>
    <x v="4"/>
    <d v="2022-10-18T00:00:00"/>
    <n v="3"/>
    <x v="20"/>
    <x v="1"/>
  </r>
  <r>
    <x v="204"/>
    <n v="339030"/>
    <n v="17"/>
    <x v="22"/>
    <m/>
    <s v="PR/CVSLR"/>
    <m/>
    <n v="0"/>
    <x v="4"/>
    <d v="2022-10-18T00:00:00"/>
    <n v="3"/>
    <x v="20"/>
    <x v="1"/>
  </r>
  <r>
    <x v="205"/>
    <n v="339030"/>
    <n v="3"/>
    <x v="116"/>
    <s v="Aquisição de materiais químicos "/>
    <s v="Diversos"/>
    <n v="0"/>
    <n v="0"/>
    <x v="3"/>
    <d v="2022-10-18T00:00:00"/>
    <n v="3"/>
    <x v="21"/>
    <x v="6"/>
  </r>
  <r>
    <x v="206"/>
    <n v="339030"/>
    <n v="10"/>
    <x v="22"/>
    <s v="Aquisição de materiais químicos "/>
    <s v="Diversos"/>
    <n v="0"/>
    <n v="0"/>
    <x v="3"/>
    <d v="2022-10-18T00:00:00"/>
    <n v="3"/>
    <x v="21"/>
    <x v="6"/>
  </r>
  <r>
    <x v="207"/>
    <n v="339030"/>
    <n v="1"/>
    <x v="22"/>
    <s v="Aquisição de materiais químicos "/>
    <s v="Diversos"/>
    <n v="0"/>
    <n v="0"/>
    <x v="3"/>
    <d v="2022-10-18T00:00:00"/>
    <n v="3"/>
    <x v="21"/>
    <x v="6"/>
  </r>
  <r>
    <x v="208"/>
    <n v="339030"/>
    <n v="2"/>
    <x v="22"/>
    <s v="Aquisição de materiais químicos "/>
    <s v="Diversos"/>
    <n v="0"/>
    <n v="0"/>
    <x v="3"/>
    <d v="2022-10-18T00:00:00"/>
    <n v="3"/>
    <x v="21"/>
    <x v="6"/>
  </r>
  <r>
    <x v="209"/>
    <n v="339030"/>
    <n v="7"/>
    <x v="22"/>
    <s v="Aquisição de materiais químicos "/>
    <s v="Diversos"/>
    <n v="0"/>
    <n v="0"/>
    <x v="3"/>
    <d v="2022-10-18T00:00:00"/>
    <n v="3"/>
    <x v="21"/>
    <x v="6"/>
  </r>
  <r>
    <x v="210"/>
    <n v="339030"/>
    <n v="1"/>
    <x v="22"/>
    <s v="Aquisição de materiais químicos "/>
    <s v="Diversos"/>
    <n v="0"/>
    <n v="0"/>
    <x v="3"/>
    <d v="2022-10-18T00:00:00"/>
    <n v="3"/>
    <x v="21"/>
    <x v="6"/>
  </r>
  <r>
    <x v="211"/>
    <n v="339030"/>
    <n v="2"/>
    <x v="22"/>
    <s v="Aquisição de materiais químicos "/>
    <s v="Diversos"/>
    <n v="0"/>
    <n v="0"/>
    <x v="3"/>
    <d v="2022-10-18T00:00:00"/>
    <n v="3"/>
    <x v="21"/>
    <x v="6"/>
  </r>
  <r>
    <x v="212"/>
    <n v="339030"/>
    <n v="60"/>
    <x v="22"/>
    <s v="Aquisição de materiais químicos "/>
    <s v="Diversos"/>
    <n v="0"/>
    <n v="0"/>
    <x v="3"/>
    <d v="2022-10-18T00:00:00"/>
    <n v="3"/>
    <x v="21"/>
    <x v="6"/>
  </r>
  <r>
    <x v="213"/>
    <n v="339030"/>
    <n v="1"/>
    <x v="22"/>
    <s v="Aquisição de materiais químicos "/>
    <s v="Diversos"/>
    <n v="0"/>
    <n v="0"/>
    <x v="3"/>
    <d v="2022-10-18T00:00:00"/>
    <n v="3"/>
    <x v="21"/>
    <x v="6"/>
  </r>
  <r>
    <x v="214"/>
    <n v="339030"/>
    <n v="6"/>
    <x v="117"/>
    <s v="Aquisição de materiais químicos "/>
    <s v="SEFAR"/>
    <n v="444925.71"/>
    <n v="0"/>
    <x v="2"/>
    <d v="2022-10-18T00:00:00"/>
    <n v="3"/>
    <x v="22"/>
    <x v="5"/>
  </r>
  <r>
    <x v="215"/>
    <n v="339030"/>
    <n v="15"/>
    <x v="22"/>
    <m/>
    <s v="FIOCRUZ MS"/>
    <m/>
    <n v="0"/>
    <x v="2"/>
    <d v="2022-10-18T00:00:00"/>
    <n v="3"/>
    <x v="22"/>
    <x v="5"/>
  </r>
  <r>
    <x v="216"/>
    <n v="449052"/>
    <n v="1"/>
    <x v="22"/>
    <m/>
    <s v="FIOCRUZ MS"/>
    <m/>
    <n v="0"/>
    <x v="2"/>
    <d v="2022-10-18T00:00:00"/>
    <n v="3"/>
    <x v="22"/>
    <x v="5"/>
  </r>
  <r>
    <x v="217"/>
    <n v="339030"/>
    <n v="6"/>
    <x v="22"/>
    <m/>
    <s v="FIOCRUZ RO"/>
    <m/>
    <n v="0"/>
    <x v="2"/>
    <d v="2022-10-18T00:00:00"/>
    <n v="3"/>
    <x v="22"/>
    <x v="5"/>
  </r>
  <r>
    <x v="218"/>
    <n v="339030"/>
    <n v="6"/>
    <x v="22"/>
    <m/>
    <s v="FIOCRUZ RO"/>
    <m/>
    <n v="0"/>
    <x v="2"/>
    <d v="2022-10-18T00:00:00"/>
    <n v="3"/>
    <x v="22"/>
    <x v="5"/>
  </r>
  <r>
    <x v="2"/>
    <m/>
    <n v="191"/>
    <x v="118"/>
    <s v="Aquisição de material laboratorial "/>
    <s v="Diversos"/>
    <n v="0"/>
    <n v="0"/>
    <x v="2"/>
    <d v="2022-09-15T00:00:00"/>
    <n v="26"/>
    <x v="23"/>
    <x v="6"/>
  </r>
  <r>
    <x v="219"/>
    <n v="339030"/>
    <n v="19"/>
    <x v="119"/>
    <s v="Aquisição de livros"/>
    <s v="COGEPE e COGEAD"/>
    <n v="15351.08"/>
    <n v="3454.53"/>
    <x v="1"/>
    <d v="2022-10-19T00:00:00"/>
    <n v="2"/>
    <x v="24"/>
    <x v="3"/>
  </r>
  <r>
    <x v="220"/>
    <n v="449052"/>
    <n v="4"/>
    <x v="22"/>
    <s v="Aquisição de livros"/>
    <s v="COGEPE e COGEAD"/>
    <m/>
    <m/>
    <x v="1"/>
    <d v="2022-10-19T00:00:00"/>
    <n v="2"/>
    <x v="24"/>
    <x v="3"/>
  </r>
  <r>
    <x v="221"/>
    <n v="339039"/>
    <n v="3"/>
    <x v="120"/>
    <s v="Prestação do serviço de impressão e acabamento em sistema digital ou sob demanda, inclusos os papéis de capa e miolo, de livros a serem publicados pela Editora Fiocruz"/>
    <s v="Ediota Fiocruz/PR"/>
    <n v="257284.6666"/>
    <n v="0"/>
    <x v="1"/>
    <d v="2022-10-06T00:00:00"/>
    <n v="11"/>
    <x v="25"/>
    <x v="1"/>
  </r>
  <r>
    <x v="222"/>
    <n v="449052"/>
    <n v="2"/>
    <x v="121"/>
    <s v="Aquisição de equipamentos de laboratórios (PCR Termociclador)"/>
    <s v="PR/VPGDI"/>
    <n v="170630.17"/>
    <n v="0"/>
    <x v="2"/>
    <d v="2022-10-03T00:00:00"/>
    <n v="14"/>
    <x v="26"/>
    <x v="1"/>
  </r>
  <r>
    <x v="223"/>
    <n v="449052"/>
    <n v="1"/>
    <x v="122"/>
    <s v="Equipamentos de laboratório"/>
    <s v="FIOCRUZ MS"/>
    <n v="0"/>
    <n v="0"/>
    <x v="3"/>
    <d v="2022-10-20T00:00:00"/>
    <n v="1"/>
    <x v="25"/>
    <x v="1"/>
  </r>
  <r>
    <x v="224"/>
    <n v="339039"/>
    <n v="8"/>
    <x v="123"/>
    <s v="Serviço de manutenção corretiva e preventiva de microscópios da Rede de Plataformas Tecnológicas/Fiocruz - JEOL"/>
    <s v="VPPCB"/>
    <n v="187880"/>
    <n v="0"/>
    <x v="2"/>
    <d v="2022-10-19T00:00:00"/>
    <n v="2"/>
    <x v="3"/>
    <x v="2"/>
  </r>
  <r>
    <x v="2"/>
    <m/>
    <n v="2"/>
    <x v="124"/>
    <s v="Serviços de manutenção preventiva e corretiva de autoclaves da marca SYSTEC GMBH - através da empresa STEQ Comércio e Representações Ltda."/>
    <s v="VPPCB"/>
    <n v="0"/>
    <n v="0"/>
    <x v="2"/>
    <d v="2022-10-19T00:00:00"/>
    <n v="2"/>
    <x v="3"/>
    <x v="2"/>
  </r>
  <r>
    <x v="225"/>
    <n v="339039"/>
    <n v="2"/>
    <x v="125"/>
    <s v="Contratação de serviço de manutenção corretiva e preventiva de microscópios da Rede de Plataformas Tecnológicas/Fiocruz - com a empresa Altmann S.A."/>
    <s v="VPPCB"/>
    <n v="0"/>
    <n v="0"/>
    <x v="3"/>
    <d v="2022-10-19T00:00:00"/>
    <n v="2"/>
    <x v="27"/>
    <x v="2"/>
  </r>
  <r>
    <x v="2"/>
    <n v="339030"/>
    <n v="1"/>
    <x v="126"/>
    <s v="Cromatógrafo Gasoso, modelo 8890 configurado com: 2 injetores Split/Splitless Inertes. 1 defletor de exaustão para forno e 1 dispositivo de fluxo capilar (CFT) “deanswitch”."/>
    <s v="VPPCB"/>
    <n v="0"/>
    <n v="0"/>
    <x v="3"/>
    <d v="2022-10-06T00:00:00"/>
    <n v="11"/>
    <x v="28"/>
    <x v="2"/>
  </r>
  <r>
    <x v="2"/>
    <n v="339030"/>
    <n v="4"/>
    <x v="127"/>
    <s v="Termociclador para reação em cadeia da polimerase, capacidade: 96 poços de 200 uL + Sequenciador para analizador genético  AB 3500xL + Sequenciador para Analisador Genético de 8 capilares + ESPECTROFOTÔMETRO, TIPO ESPECTROFOTOMETRO NANO, TENSÃO 30"/>
    <s v="VPPCB"/>
    <n v="0"/>
    <n v="0"/>
    <x v="3"/>
    <d v="2022-10-06T00:00:00"/>
    <n v="11"/>
    <x v="28"/>
    <x v="2"/>
  </r>
  <r>
    <x v="2"/>
    <n v="339030"/>
    <n v="2"/>
    <x v="128"/>
    <s v="Sistema de descarga luminosa para limpeza de grades, com uma câmara, para hidrofilização e limpeza de grades para aplicações em microscópio eletrônico de transmissão + Leitora de microplaca multimodal SpectraMax ID3, marca Molecular Devices"/>
    <s v="VPPCB"/>
    <n v="0"/>
    <n v="0"/>
    <x v="3"/>
    <d v="2022-10-05T00:00:00"/>
    <n v="12"/>
    <x v="29"/>
    <x v="2"/>
  </r>
  <r>
    <x v="2"/>
    <n v="339030"/>
    <n v="1"/>
    <x v="129"/>
    <s v="CITÔMETRO DE FLUXO, AJUSTE AJUSTE DIGITAL, PROGRAMÁVEL, MICROPROCESSADO, TIPO ATÉ 4 CORES, TIPO DE ANÁLISE ATÉ 6 PARÂMETROS, DETECTOR C/ DETECTOR FOTOMULTIPLICADOR"/>
    <s v="VPPCB"/>
    <n v="0"/>
    <n v="0"/>
    <x v="3"/>
    <d v="2022-09-14T00:00:00"/>
    <n v="27"/>
    <x v="30"/>
    <x v="2"/>
  </r>
  <r>
    <x v="226"/>
    <n v="339030"/>
    <n v="2"/>
    <x v="130"/>
    <s v=" Aquisição de equipamentos de laboratório - LEICA (ITEM 1 - ​ Coleções Biológicas + ITEM 2 - Rede de Plataforma Tecnológica)"/>
    <s v="VPPCB"/>
    <n v="0"/>
    <n v="0"/>
    <x v="3"/>
    <d v="2022-10-10T00:00:00"/>
    <n v="9"/>
    <x v="31"/>
    <x v="2"/>
  </r>
  <r>
    <x v="227"/>
    <n v="339030"/>
    <n v="2"/>
    <x v="131"/>
    <s v="Aquisição de acessórios e utensílios em geral(espelhos, porta utensílios, expositores,  cestos e coletores de lixo, dispenser, estrados e pallet, suportes)"/>
    <s v="PR/VPGDI"/>
    <n v="59130.37"/>
    <n v="0"/>
    <x v="1"/>
    <d v="2022-10-18T00:00:00"/>
    <n v="3"/>
    <x v="32"/>
    <x v="1"/>
  </r>
  <r>
    <x v="228"/>
    <n v="339030"/>
    <n v="1"/>
    <x v="22"/>
    <m/>
    <s v="PR/VPGDI"/>
    <n v="79783.89"/>
    <n v="0"/>
    <x v="1"/>
    <d v="2022-10-18T00:00:00"/>
    <n v="3"/>
    <x v="32"/>
    <x v="1"/>
  </r>
  <r>
    <x v="229"/>
    <n v="339030"/>
    <n v="1"/>
    <x v="22"/>
    <m/>
    <s v="PR/VPGDI"/>
    <n v="79783.89"/>
    <n v="0"/>
    <x v="1"/>
    <d v="2022-10-18T00:00:00"/>
    <n v="3"/>
    <x v="32"/>
    <x v="1"/>
  </r>
  <r>
    <x v="230"/>
    <n v="339030"/>
    <n v="6"/>
    <x v="22"/>
    <m/>
    <s v="PR/VPGDI"/>
    <n v="79783.89"/>
    <n v="0"/>
    <x v="1"/>
    <d v="2022-10-18T00:00:00"/>
    <n v="3"/>
    <x v="32"/>
    <x v="1"/>
  </r>
  <r>
    <x v="231"/>
    <n v="339030"/>
    <n v="1"/>
    <x v="22"/>
    <m/>
    <s v="PR/VPGDI"/>
    <n v="79783.89"/>
    <n v="0"/>
    <x v="1"/>
    <d v="2022-10-18T00:00:00"/>
    <n v="3"/>
    <x v="32"/>
    <x v="1"/>
  </r>
  <r>
    <x v="232"/>
    <n v="339030"/>
    <n v="1"/>
    <x v="22"/>
    <m/>
    <s v="PR/VPGDI"/>
    <n v="79783.89"/>
    <n v="0"/>
    <x v="1"/>
    <d v="2022-10-18T00:00:00"/>
    <n v="3"/>
    <x v="32"/>
    <x v="1"/>
  </r>
  <r>
    <x v="233"/>
    <n v="339030"/>
    <n v="1"/>
    <x v="22"/>
    <m/>
    <s v="PR/VPGDI"/>
    <n v="79783.89"/>
    <n v="0"/>
    <x v="1"/>
    <d v="2022-10-18T00:00:00"/>
    <n v="3"/>
    <x v="32"/>
    <x v="1"/>
  </r>
  <r>
    <x v="234"/>
    <n v="339030"/>
    <n v="4"/>
    <x v="22"/>
    <m/>
    <s v="PR/VPGDI"/>
    <n v="79783.89"/>
    <n v="0"/>
    <x v="1"/>
    <d v="2022-10-18T00:00:00"/>
    <n v="3"/>
    <x v="32"/>
    <x v="1"/>
  </r>
  <r>
    <x v="235"/>
    <n v="339030"/>
    <n v="1"/>
    <x v="132"/>
    <s v="Aquisição de Etiquetas para patrimônio"/>
    <s v="SEPAT/COGEAD"/>
    <n v="0"/>
    <n v="0"/>
    <x v="3"/>
    <d v="2022-10-17T00:00:00"/>
    <n v="4"/>
    <x v="31"/>
    <x v="6"/>
  </r>
  <r>
    <x v="236"/>
    <n v="339039"/>
    <n v="1"/>
    <x v="133"/>
    <s v="Contratação de serviço de manutenção preventiva e corretiva para os equipamentos de sequenciamento nova geração da Rede de Plataformas Tecnológicas/Fiocruz, do Laboratório de Referência e  Projeto vigilância genômica  com a empresa  ILLUMINA, pelo período de 3 (três) anos."/>
    <s v="VPPCB"/>
    <n v="6387750"/>
    <n v="0"/>
    <x v="4"/>
    <d v="2022-10-14T00:00:00"/>
    <n v="5"/>
    <x v="33"/>
    <x v="2"/>
  </r>
  <r>
    <x v="2"/>
    <n v="339039"/>
    <n v="1"/>
    <x v="134"/>
    <s v="Contratação de serviço de manutenção dos equipamentos  das Plataformas de Citometria de Fluxo da Rede de Plataformas Tecnológicas/Fiocruz - equipamentos Cytoflex da  empresa Beckman Coulter."/>
    <s v="VPPCB"/>
    <n v="0"/>
    <n v="0"/>
    <x v="3"/>
    <d v="2022-10-05T00:00:00"/>
    <n v="12"/>
    <x v="34"/>
    <x v="2"/>
  </r>
  <r>
    <x v="2"/>
    <n v="339039"/>
    <n v="1"/>
    <x v="135"/>
    <s v="Criação, desenvolvimento, execução e finalização de 07 (sete) vídeos de animação educativos baseados nos capítulos do “Guia prático - Biodiversidade faz bem a Saúde”"/>
    <s v="Presidência / Plataforma Institucional Biodiversidade e Saúde Silvestre - PIBSS"/>
    <n v="0"/>
    <n v="0"/>
    <x v="3"/>
    <d v="2022-10-13T00:00:00"/>
    <n v="6"/>
    <x v="35"/>
    <x v="3"/>
  </r>
  <r>
    <x v="2"/>
    <n v="339039"/>
    <n v="1"/>
    <x v="136"/>
    <s v="Contratação para prestação de serviço de manutenção corretiva, manutenção preventiva e qualificação de 2 (dois) Sistemas de Dissolução e 1 (um) Amostrador automático, marca Distek; e 1 (um) Espectrofotômetro de Ultravioleta com fibra ótica, marca Leap Technologies."/>
    <s v="SEFAR/VPPIS/PR"/>
    <n v="0"/>
    <n v="0"/>
    <x v="2"/>
    <d v="2022-09-26T00:00:00"/>
    <n v="19"/>
    <x v="36"/>
    <x v="2"/>
  </r>
  <r>
    <x v="237"/>
    <n v="339040"/>
    <n v="3"/>
    <x v="137"/>
    <s v="CERTIFICADO DIGITAL"/>
    <s v="Diversos"/>
    <n v="8343.57"/>
    <n v="0"/>
    <x v="1"/>
    <d v="2022-10-17T00:00:00"/>
    <n v="4"/>
    <x v="25"/>
    <x v="1"/>
  </r>
  <r>
    <x v="238"/>
    <n v="449052"/>
    <n v="1"/>
    <x v="138"/>
    <s v="Aquisição de aparelho celular"/>
    <s v="SPAT/COGEAD"/>
    <n v="117000"/>
    <n v="0"/>
    <x v="3"/>
    <d v="2022-10-13T00:00:00"/>
    <n v="6"/>
    <x v="7"/>
    <x v="6"/>
  </r>
  <r>
    <x v="2"/>
    <m/>
    <n v="4"/>
    <x v="139"/>
    <s v="Contratação de serviço de Manutenção corretiva e preventiva de espectrometro de massa - NOVA ANALÍTICA"/>
    <s v="VPPCB"/>
    <n v="0"/>
    <n v="0"/>
    <x v="3"/>
    <d v="2022-09-28T00:00:00"/>
    <n v="17"/>
    <x v="28"/>
    <x v="2"/>
  </r>
  <r>
    <x v="239"/>
    <n v="449052"/>
    <n v="5"/>
    <x v="140"/>
    <s v="Aquisição de eletrodomésticos (Freezer Vertical e Freezer horizontal)."/>
    <s v="PR/VPGDI"/>
    <n v="526833.14"/>
    <n v="0"/>
    <x v="4"/>
    <d v="2022-10-13T00:00:00"/>
    <n v="6"/>
    <x v="37"/>
    <x v="1"/>
  </r>
  <r>
    <x v="240"/>
    <n v="449052"/>
    <n v="3"/>
    <x v="22"/>
    <s v="Aquisição de eletrodomésticos (Freezer Vertical e Freezer horizontal)."/>
    <s v="PR/VPGDI"/>
    <m/>
    <n v="0"/>
    <x v="4"/>
    <d v="2022-10-13T00:00:00"/>
    <n v="6"/>
    <x v="37"/>
    <x v="1"/>
  </r>
  <r>
    <x v="241"/>
    <n v="449052"/>
    <n v="2"/>
    <x v="22"/>
    <s v="Aquisição de eletrodomésticos (Freezer Vertical e Freezer horizontal)."/>
    <s v="PR/VPGDI"/>
    <m/>
    <n v="0"/>
    <x v="4"/>
    <d v="2022-10-13T00:00:00"/>
    <n v="6"/>
    <x v="37"/>
    <x v="1"/>
  </r>
  <r>
    <x v="242"/>
    <n v="449052"/>
    <n v="2"/>
    <x v="141"/>
    <s v="Aquisição de carrinhos para laboratório."/>
    <s v="PR/VPGDI"/>
    <n v="15249.12"/>
    <n v="0"/>
    <x v="2"/>
    <d v="2022-09-30T00:00:00"/>
    <n v="15"/>
    <x v="38"/>
    <x v="3"/>
  </r>
  <r>
    <x v="243"/>
    <n v="339030"/>
    <n v="1"/>
    <x v="142"/>
    <s v="Aquisição de equipamentos de laboratório - CARL ZEISS"/>
    <s v="VPPCB"/>
    <n v="0"/>
    <n v="0"/>
    <x v="3"/>
    <d v="2022-10-04T00:00:00"/>
    <n v="13"/>
    <x v="31"/>
    <x v="2"/>
  </r>
  <r>
    <x v="2"/>
    <n v="339030"/>
    <n v="1"/>
    <x v="143"/>
    <s v="Aquisição de equipamentos de laboratório -  DATAMED"/>
    <s v="VPPCB"/>
    <n v="0"/>
    <n v="0"/>
    <x v="3"/>
    <d v="2022-10-03T00:00:00"/>
    <n v="14"/>
    <x v="39"/>
    <x v="6"/>
  </r>
  <r>
    <x v="2"/>
    <n v="339039"/>
    <n v="58"/>
    <x v="144"/>
    <s v="Contratação de serviço de Manutenção corretiva e preventiva de sequenciamento e PCR RT  - LIFE "/>
    <s v="VPPCB"/>
    <n v="0"/>
    <n v="0"/>
    <x v="3"/>
    <d v="2022-10-13T00:00:00"/>
    <n v="6"/>
    <x v="40"/>
    <x v="2"/>
  </r>
  <r>
    <x v="244"/>
    <n v="339040"/>
    <n v="1"/>
    <x v="145"/>
    <s v="PRESTACAO DE SERVICO DE FORNECIMENTO DE LINK DE DADOS"/>
    <s v="SAM/COGEAD"/>
    <n v="0"/>
    <n v="0"/>
    <x v="2"/>
    <d v="2022-10-17T00:00:00"/>
    <n v="4"/>
    <x v="41"/>
    <x v="1"/>
  </r>
  <r>
    <x v="2"/>
    <n v="339039"/>
    <n v="1"/>
    <x v="146"/>
    <s v="Manutenção de euipamentos de sistema de purificação de água"/>
    <s v="VPPCB"/>
    <n v="0"/>
    <n v="0"/>
    <x v="2"/>
    <d v="2022-10-19T00:00:00"/>
    <n v="2"/>
    <x v="42"/>
    <x v="2"/>
  </r>
  <r>
    <x v="245"/>
    <n v="339039"/>
    <n v="1"/>
    <x v="147"/>
    <s v="Projeto Fiotec -  Fortalecimento da Plataforma Institucional Biodiversidade e Saúde Silvestre – Apoio à Vigilância em Saúde, à Conservação da Biodiversidade e ao Desenvolvimento Sustentável (2022-2024)"/>
    <s v="PR/EPP"/>
    <n v="858000"/>
    <n v="858000"/>
    <x v="1"/>
    <d v="2022-09-15T00:00:00"/>
    <n v="26"/>
    <x v="43"/>
    <x v="3"/>
  </r>
  <r>
    <x v="2"/>
    <m/>
    <n v="132"/>
    <x v="148"/>
    <s v="Material de EPI em geral"/>
    <s v="Diversos"/>
    <n v="0"/>
    <n v="0"/>
    <x v="3"/>
    <d v="2022-10-18T00:00:00"/>
    <n v="3"/>
    <x v="15"/>
    <x v="6"/>
  </r>
  <r>
    <x v="2"/>
    <m/>
    <n v="3"/>
    <x v="149"/>
    <s v="Contratação por registro de preço de empresa especializada na prestação de serviços gráficos (periódico, Livros e Lona Front Light) por demanda conforme condições, quantidades, exigências e estimativas e estimativas de consumo individualizadas estabelecidas neste instrumento:"/>
    <s v="CCS"/>
    <n v="0"/>
    <n v="0"/>
    <x v="2"/>
    <d v="2022-10-03T00:00:00"/>
    <n v="14"/>
    <x v="44"/>
    <x v="6"/>
  </r>
  <r>
    <x v="246"/>
    <n v="339030"/>
    <n v="6"/>
    <x v="150"/>
    <s v="Aquisição de Gás e outros materiais engarrafados."/>
    <s v="FIOCRUZ RO"/>
    <n v="178237.5"/>
    <n v="0"/>
    <x v="1"/>
    <d v="2022-10-10T00:00:00"/>
    <n v="9"/>
    <x v="25"/>
    <x v="1"/>
  </r>
  <r>
    <x v="247"/>
    <n v="339030"/>
    <n v="1"/>
    <x v="151"/>
    <s v="Aquisição de solução corporativa de telefonia"/>
    <s v="COGETIC"/>
    <n v="2947139.36"/>
    <n v="0"/>
    <x v="1"/>
    <d v="2022-09-30T00:00:00"/>
    <n v="15"/>
    <x v="45"/>
    <x v="5"/>
  </r>
  <r>
    <x v="248"/>
    <n v="339040"/>
    <n v="2"/>
    <x v="22"/>
    <s v="Aquisição de solução corporativa de telefonia"/>
    <s v="COGETIC"/>
    <m/>
    <m/>
    <x v="1"/>
    <d v="2022-09-30T00:00:00"/>
    <n v="15"/>
    <x v="45"/>
    <x v="5"/>
  </r>
  <r>
    <x v="249"/>
    <n v="449052"/>
    <n v="9"/>
    <x v="22"/>
    <s v="Aquisição de solução corporativa de telefonia"/>
    <s v="COGETIC"/>
    <m/>
    <m/>
    <x v="1"/>
    <d v="2022-09-30T00:00:00"/>
    <n v="15"/>
    <x v="45"/>
    <x v="5"/>
  </r>
  <r>
    <x v="250"/>
    <n v="449052"/>
    <n v="8"/>
    <x v="22"/>
    <s v="Aquisição de solução corporativa de telefonia"/>
    <s v="COGETIC"/>
    <m/>
    <m/>
    <x v="1"/>
    <d v="2022-09-30T00:00:00"/>
    <n v="15"/>
    <x v="45"/>
    <x v="5"/>
  </r>
  <r>
    <x v="251"/>
    <n v="339039"/>
    <n v="1"/>
    <x v="152"/>
    <s v="Projeto Fiotec - “Ampliação e fortalecimento do Programa de Desenvolvimento de Territórios Sustentáveis e Saudáveis da Bocaina (Programa Bocaina)”"/>
    <s v="PR/EPP"/>
    <n v="1499799.82"/>
    <n v="0"/>
    <x v="2"/>
    <d v="2022-10-19T00:00:00"/>
    <n v="2"/>
    <x v="16"/>
    <x v="3"/>
  </r>
  <r>
    <x v="252"/>
    <n v="339039"/>
    <n v="1"/>
    <x v="153"/>
    <s v="Projeto Fiotec -  Tecnologias sociais em saúde na bacia hidrográfica do canal do Cunha no Complexo do Lins"/>
    <s v="PR/CCPS"/>
    <n v="300000"/>
    <n v="0"/>
    <x v="2"/>
    <d v="2022-10-17T00:00:00"/>
    <n v="4"/>
    <x v="46"/>
    <x v="3"/>
  </r>
  <r>
    <x v="253"/>
    <n v="339039"/>
    <n v="1"/>
    <x v="153"/>
    <s v="Projeto Fiotec - Perfil da Juventude Potiguar – demandas, acesso aos direitos e às políticas de saúde"/>
    <s v="PR/CCPS"/>
    <n v="217282"/>
    <n v="0"/>
    <x v="4"/>
    <d v="2022-10-20T00:00:00"/>
    <n v="1"/>
    <x v="47"/>
    <x v="3"/>
  </r>
  <r>
    <x v="254"/>
    <n v="339039"/>
    <n v="1"/>
    <x v="154"/>
    <s v="Projeto Fiotec - Construção de conhecimento para ação em Saúde, Educação e Direitos em periferias do Rio de Janeiro"/>
    <s v="PR/CCPS"/>
    <n v="577570"/>
    <n v="0"/>
    <x v="4"/>
    <d v="2022-10-20T00:00:00"/>
    <n v="1"/>
    <x v="47"/>
    <x v="3"/>
  </r>
  <r>
    <x v="255"/>
    <n v="339039"/>
    <n v="1"/>
    <x v="155"/>
    <s v="Projeto Fiotec -  “Promoção da Saúde, Cultura, Cidadania e Populações Vulnerabilizadas”"/>
    <s v="PR/CCPS"/>
    <n v="2395822"/>
    <n v="0"/>
    <x v="4"/>
    <d v="2022-10-20T00:00:00"/>
    <n v="1"/>
    <x v="47"/>
    <x v="3"/>
  </r>
  <r>
    <x v="256"/>
    <n v="339039"/>
    <n v="1"/>
    <x v="22"/>
    <s v="Projeto Fiotec -  “Promoção da Saúde, Cultura, Cidadania e Populações Vulnerabilizadas”"/>
    <s v="PR/CCPS"/>
    <m/>
    <n v="0"/>
    <x v="4"/>
    <d v="2022-10-20T00:00:00"/>
    <n v="1"/>
    <x v="47"/>
    <x v="3"/>
  </r>
  <r>
    <x v="257"/>
    <n v="339039"/>
    <n v="1"/>
    <x v="22"/>
    <s v="Projeto Fiotec -  “Promoção da Saúde, Cultura, Cidadania e Populações Vulnerabilizadas”"/>
    <s v="PR/CCPS"/>
    <m/>
    <n v="0"/>
    <x v="4"/>
    <d v="2022-10-20T00:00:00"/>
    <n v="1"/>
    <x v="47"/>
    <x v="3"/>
  </r>
  <r>
    <x v="258"/>
    <n v="339039"/>
    <n v="1"/>
    <x v="22"/>
    <s v="Projeto Fiotec -  “Promoção da Saúde, Cultura, Cidadania e Populações Vulnerabilizadas”"/>
    <s v="PR/CCPS"/>
    <m/>
    <n v="0"/>
    <x v="4"/>
    <d v="2022-10-20T00:00:00"/>
    <n v="1"/>
    <x v="47"/>
    <x v="3"/>
  </r>
  <r>
    <x v="259"/>
    <n v="339039"/>
    <n v="1"/>
    <x v="22"/>
    <s v="Projeto Fiotec -  “Promoção da Saúde, Cultura, Cidadania e Populações Vulnerabilizadas”"/>
    <s v="PR/CCPS"/>
    <m/>
    <n v="0"/>
    <x v="4"/>
    <d v="2022-10-20T00:00:00"/>
    <n v="1"/>
    <x v="47"/>
    <x v="3"/>
  </r>
  <r>
    <x v="260"/>
    <n v="339039"/>
    <n v="1"/>
    <x v="156"/>
    <s v="Contratação do 3º Seminário Nacional de Terceirização de Bens e Serviços"/>
    <s v="COGEAD/SGT"/>
    <n v="8000"/>
    <n v="0"/>
    <x v="1"/>
    <d v="2022-10-20T00:00:00"/>
    <n v="1"/>
    <x v="48"/>
    <x v="2"/>
  </r>
  <r>
    <x v="261"/>
    <n v="339039"/>
    <n v="1"/>
    <x v="157"/>
    <s v="Assinatura anual do Banco de Preços"/>
    <s v="COGEAD"/>
    <n v="28905"/>
    <n v="28905"/>
    <x v="1"/>
    <d v="2022-10-11T00:00:00"/>
    <n v="8"/>
    <x v="49"/>
    <x v="2"/>
  </r>
  <r>
    <x v="262"/>
    <n v="339030"/>
    <n v="6"/>
    <x v="158"/>
    <s v="Registro de preços para aquisição de equipamentos de comunicação em rede e licenças do Fabricante Cisco com prestação de serviços de implantação"/>
    <s v="COGETIC"/>
    <n v="0"/>
    <n v="0"/>
    <x v="5"/>
    <d v="2022-09-28T00:00:00"/>
    <n v="17"/>
    <x v="50"/>
    <x v="1"/>
  </r>
  <r>
    <x v="263"/>
    <n v="449040"/>
    <n v="3"/>
    <x v="22"/>
    <s v="Registro de preços para aquisição de equipamentos de comunicação em rede e licenças do Fabricante Cisco com prestação de serviços de implantação"/>
    <s v="COGETIC"/>
    <n v="0"/>
    <n v="0"/>
    <x v="5"/>
    <d v="2022-09-28T00:00:00"/>
    <n v="17"/>
    <x v="50"/>
    <x v="1"/>
  </r>
  <r>
    <x v="264"/>
    <n v="449052"/>
    <n v="7"/>
    <x v="22"/>
    <s v="Registro de preços para aquisição de equipamentos de comunicação em rede e licenças do Fabricante Cisco com prestação de serviços de implantação"/>
    <s v="COGETIC"/>
    <n v="0"/>
    <n v="0"/>
    <x v="5"/>
    <d v="2022-09-28T00:00:00"/>
    <n v="17"/>
    <x v="50"/>
    <x v="1"/>
  </r>
  <r>
    <x v="265"/>
    <n v="339030"/>
    <n v="2"/>
    <x v="22"/>
    <s v="Registro de preços para aquisição de equipamentos de comunicação em rede e licenças do Fabricante Cisco com prestação de serviços de implantação"/>
    <s v="COGETIC"/>
    <n v="0"/>
    <n v="0"/>
    <x v="5"/>
    <d v="2022-09-28T00:00:00"/>
    <n v="17"/>
    <x v="50"/>
    <x v="1"/>
  </r>
  <r>
    <x v="266"/>
    <n v="449040"/>
    <n v="1"/>
    <x v="22"/>
    <s v="Registro de preços para aquisição de equipamentos de comunicação em rede e licenças do Fabricante Cisco com prestação de serviços de implantação"/>
    <s v="COGETIC"/>
    <n v="0"/>
    <n v="0"/>
    <x v="5"/>
    <d v="2022-09-28T00:00:00"/>
    <n v="17"/>
    <x v="50"/>
    <x v="1"/>
  </r>
  <r>
    <x v="267"/>
    <n v="449052"/>
    <n v="3"/>
    <x v="22"/>
    <s v="Registro de preços para aquisição de equipamentos de comunicação em rede e licenças do Fabricante Cisco com prestação de serviços de implantação"/>
    <s v="COGETIC"/>
    <n v="0"/>
    <n v="0"/>
    <x v="5"/>
    <d v="2022-09-28T00:00:00"/>
    <n v="17"/>
    <x v="50"/>
    <x v="1"/>
  </r>
  <r>
    <x v="2"/>
    <m/>
    <n v="1"/>
    <x v="159"/>
    <s v=" Aquisição de equipamento UltraFreezer -80ºC, vertical com capacidade de 549 litros."/>
    <s v="VPPCB"/>
    <n v="0"/>
    <n v="0"/>
    <x v="2"/>
    <d v="2022-10-19T00:00:00"/>
    <n v="2"/>
    <x v="3"/>
    <x v="1"/>
  </r>
  <r>
    <x v="268"/>
    <n v="339035"/>
    <n v="2"/>
    <x v="160"/>
    <s v="Contratação de licenças de Software Antimalware, AntiSpam, segurança avançada para servidores e Endpoint, contemplando contratação de operação de serviços de segurança e atualização de versões, releases e patchs de correção"/>
    <s v="COGETIC"/>
    <n v="0"/>
    <n v="0"/>
    <x v="5"/>
    <d v="2022-10-18T00:00:00"/>
    <n v="3"/>
    <x v="50"/>
    <x v="1"/>
  </r>
  <r>
    <x v="269"/>
    <n v="339040"/>
    <n v="4"/>
    <x v="22"/>
    <s v="Contratação de licenças de Software Antimalware, AntiSpam, segurança avançada para servidores e Endpoint, contemplando contratação de operação de serviços de segurança e atualização de versões, releases e patchs de correção"/>
    <s v="COGETIC"/>
    <n v="0"/>
    <n v="0"/>
    <x v="5"/>
    <d v="2022-10-18T00:00:00"/>
    <n v="3"/>
    <x v="50"/>
    <x v="1"/>
  </r>
  <r>
    <x v="270"/>
    <n v="339040"/>
    <n v="1"/>
    <x v="22"/>
    <s v="Contratação de licenças de Software Antimalware, AntiSpam, segurança avançada para servidores e Endpoint, contemplando contratação de operação de serviços de segurança e atualização de versões, releases e patchs de correção"/>
    <s v="COGETIC"/>
    <n v="0"/>
    <n v="0"/>
    <x v="5"/>
    <d v="2022-10-18T00:00:00"/>
    <n v="3"/>
    <x v="50"/>
    <x v="1"/>
  </r>
  <r>
    <x v="271"/>
    <s v="Em porcentagem"/>
    <s v="Total de itens "/>
    <x v="161"/>
    <s v="Total de processos "/>
    <s v="Em porcentagem"/>
    <m/>
    <m/>
    <x v="6"/>
    <m/>
    <m/>
    <x v="51"/>
    <x v="7"/>
  </r>
  <r>
    <x v="272"/>
    <n v="1"/>
    <n v="2388"/>
    <x v="162"/>
    <n v="162"/>
    <n v="1"/>
    <m/>
    <m/>
    <x v="6"/>
    <m/>
    <m/>
    <x v="51"/>
    <x v="7"/>
  </r>
  <r>
    <x v="273"/>
    <s v="Em porcentagem"/>
    <s v="Total de itens em andamento"/>
    <x v="161"/>
    <s v="Total de processos em andamento"/>
    <s v="Em porcentagem"/>
    <m/>
    <m/>
    <x v="6"/>
    <m/>
    <m/>
    <x v="51"/>
    <x v="7"/>
  </r>
  <r>
    <x v="274"/>
    <n v="0.50553505535055354"/>
    <n v="1294"/>
    <x v="163"/>
    <n v="65"/>
    <n v="0.40123456790123457"/>
    <m/>
    <m/>
    <x v="6"/>
    <m/>
    <m/>
    <x v="51"/>
    <x v="7"/>
  </r>
  <r>
    <x v="275"/>
    <s v="Em porcentagem"/>
    <s v="Total de itens finalizados"/>
    <x v="161"/>
    <s v="Total de processos finalizados"/>
    <s v="Em porcentagem"/>
    <m/>
    <m/>
    <x v="6"/>
    <m/>
    <m/>
    <x v="51"/>
    <x v="7"/>
  </r>
  <r>
    <x v="276"/>
    <n v="0.47601476014760147"/>
    <n v="923"/>
    <x v="164"/>
    <n v="86"/>
    <n v="0.53086419753086422"/>
    <m/>
    <m/>
    <x v="6"/>
    <m/>
    <m/>
    <x v="51"/>
    <x v="7"/>
  </r>
  <r>
    <x v="277"/>
    <s v="Em porcentagem"/>
    <s v="Total de itens sem continuidade"/>
    <x v="161"/>
    <s v="Total de processos sem continuidade"/>
    <s v="Em porcentagem"/>
    <m/>
    <m/>
    <x v="6"/>
    <m/>
    <m/>
    <x v="51"/>
    <x v="7"/>
  </r>
  <r>
    <x v="278"/>
    <n v="1.8450184501845018E-2"/>
    <n v="171"/>
    <x v="165"/>
    <n v="11"/>
    <n v="6.7901234567901231E-2"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  <r>
    <x v="2"/>
    <m/>
    <m/>
    <x v="22"/>
    <m/>
    <m/>
    <m/>
    <m/>
    <x v="6"/>
    <m/>
    <m/>
    <x v="51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x v="0"/>
    <m/>
    <m/>
    <x v="0"/>
    <s v="Inscrição de servidora em curso"/>
    <s v="COGEPE"/>
    <n v="0"/>
    <n v="0"/>
    <s v="-"/>
    <s v="-"/>
    <s v="-"/>
    <x v="0"/>
    <x v="0"/>
  </r>
  <r>
    <x v="1"/>
    <n v="449052"/>
    <n v="2"/>
    <x v="1"/>
    <s v="Aquisição de computador"/>
    <s v="VPPCB/PR"/>
    <n v="175000"/>
    <n v="0"/>
    <s v="-"/>
    <s v="-"/>
    <s v="-"/>
    <x v="0"/>
    <x v="1"/>
  </r>
  <r>
    <x v="0"/>
    <m/>
    <n v="58"/>
    <x v="2"/>
    <s v="Material Permanente "/>
    <s v="Diversos"/>
    <n v="0"/>
    <n v="0"/>
    <s v="-"/>
    <s v="-"/>
    <s v="-"/>
    <x v="0"/>
    <x v="0"/>
  </r>
  <r>
    <x v="0"/>
    <m/>
    <n v="132"/>
    <x v="3"/>
    <s v="EPI"/>
    <s v="Diversos"/>
    <n v="0"/>
    <n v="0"/>
    <s v="-"/>
    <s v="-"/>
    <s v="-"/>
    <x v="0"/>
    <x v="0"/>
  </r>
  <r>
    <x v="0"/>
    <m/>
    <m/>
    <x v="4"/>
    <s v="– Serviço continuado de Carta comercial, Telegrama, Mala Direta, etc "/>
    <s v="Diversos"/>
    <n v="0"/>
    <n v="0"/>
    <s v="-"/>
    <s v="-"/>
    <s v="-"/>
    <x v="0"/>
    <x v="2"/>
  </r>
  <r>
    <x v="0"/>
    <m/>
    <m/>
    <x v="5"/>
    <s v="curso Business High Performance."/>
    <s v="SEAM"/>
    <n v="0"/>
    <n v="0"/>
    <s v="-"/>
    <s v="-"/>
    <s v="-"/>
    <x v="0"/>
    <x v="3"/>
  </r>
  <r>
    <x v="0"/>
    <m/>
    <n v="27"/>
    <x v="6"/>
    <s v="Livros e Materiais de Expediente Não Adquiridos no AVN"/>
    <s v="Diversos"/>
    <n v="0"/>
    <n v="0"/>
    <s v="-"/>
    <s v="-"/>
    <s v="-"/>
    <x v="0"/>
    <x v="0"/>
  </r>
  <r>
    <x v="2"/>
    <n v="339030"/>
    <n v="44"/>
    <x v="7"/>
    <s v="Aquisição de material laboratorial (reagentes e detergentes) "/>
    <s v="FIOCRUZ CEARÁ"/>
    <n v="4456540.97"/>
    <n v="0"/>
    <s v="-"/>
    <s v="-"/>
    <s v="-"/>
    <x v="0"/>
    <x v="4"/>
  </r>
  <r>
    <x v="3"/>
    <n v="339030"/>
    <n v="2"/>
    <x v="8"/>
    <m/>
    <s v="FIOCRUZ CEARÁ"/>
    <m/>
    <n v="0"/>
    <s v="-"/>
    <s v="-"/>
    <s v="-"/>
    <x v="0"/>
    <x v="4"/>
  </r>
  <r>
    <x v="4"/>
    <n v="339030"/>
    <n v="2"/>
    <x v="8"/>
    <m/>
    <s v="FIOCRUZ CEARÁ"/>
    <m/>
    <n v="0"/>
    <s v="-"/>
    <s v="-"/>
    <s v="-"/>
    <x v="0"/>
    <x v="4"/>
  </r>
  <r>
    <x v="5"/>
    <n v="339030"/>
    <n v="3"/>
    <x v="8"/>
    <m/>
    <s v="FIOCRUZ RONDÔNIA"/>
    <m/>
    <n v="0"/>
    <s v="-"/>
    <s v="-"/>
    <s v="-"/>
    <x v="0"/>
    <x v="4"/>
  </r>
  <r>
    <x v="6"/>
    <n v="339030"/>
    <n v="1"/>
    <x v="8"/>
    <m/>
    <s v="FIOCRUZ RONDÔNIA"/>
    <m/>
    <n v="0"/>
    <s v="-"/>
    <s v="-"/>
    <s v="-"/>
    <x v="0"/>
    <x v="4"/>
  </r>
  <r>
    <x v="7"/>
    <n v="339030"/>
    <n v="1"/>
    <x v="8"/>
    <m/>
    <s v="PR/CVSLR"/>
    <m/>
    <n v="0"/>
    <s v="-"/>
    <s v="-"/>
    <s v="-"/>
    <x v="0"/>
    <x v="4"/>
  </r>
  <r>
    <x v="8"/>
    <n v="339030"/>
    <n v="17"/>
    <x v="8"/>
    <m/>
    <s v="PR/CVSLR"/>
    <m/>
    <n v="0"/>
    <s v="-"/>
    <s v="-"/>
    <s v="-"/>
    <x v="0"/>
    <x v="4"/>
  </r>
  <r>
    <x v="9"/>
    <n v="339030"/>
    <n v="3"/>
    <x v="9"/>
    <s v="Aquisição de materiais químicos "/>
    <s v="Diversos"/>
    <n v="397098.22"/>
    <n v="0"/>
    <s v="-"/>
    <s v="-"/>
    <s v="-"/>
    <x v="0"/>
    <x v="4"/>
  </r>
  <r>
    <x v="10"/>
    <n v="339030"/>
    <n v="10"/>
    <x v="8"/>
    <s v="Aquisição de materiais químicos "/>
    <s v="Diversos"/>
    <m/>
    <n v="0"/>
    <s v="-"/>
    <s v="-"/>
    <s v="-"/>
    <x v="0"/>
    <x v="4"/>
  </r>
  <r>
    <x v="11"/>
    <n v="339030"/>
    <n v="1"/>
    <x v="8"/>
    <s v="Aquisição de materiais químicos "/>
    <s v="Diversos"/>
    <m/>
    <n v="0"/>
    <s v="-"/>
    <s v="-"/>
    <s v="-"/>
    <x v="0"/>
    <x v="4"/>
  </r>
  <r>
    <x v="12"/>
    <n v="339030"/>
    <n v="2"/>
    <x v="8"/>
    <s v="Aquisição de materiais químicos "/>
    <s v="Diversos"/>
    <m/>
    <n v="0"/>
    <s v="-"/>
    <s v="-"/>
    <s v="-"/>
    <x v="0"/>
    <x v="4"/>
  </r>
  <r>
    <x v="13"/>
    <n v="339030"/>
    <n v="7"/>
    <x v="8"/>
    <s v="Aquisição de materiais químicos "/>
    <s v="Diversos"/>
    <m/>
    <n v="0"/>
    <s v="-"/>
    <s v="-"/>
    <s v="-"/>
    <x v="0"/>
    <x v="4"/>
  </r>
  <r>
    <x v="14"/>
    <n v="339030"/>
    <n v="1"/>
    <x v="8"/>
    <s v="Aquisição de materiais químicos "/>
    <s v="Diversos"/>
    <m/>
    <n v="0"/>
    <s v="-"/>
    <s v="-"/>
    <s v="-"/>
    <x v="0"/>
    <x v="4"/>
  </r>
  <r>
    <x v="15"/>
    <n v="339030"/>
    <n v="2"/>
    <x v="8"/>
    <s v="Aquisição de materiais químicos "/>
    <s v="Diversos"/>
    <m/>
    <n v="0"/>
    <s v="-"/>
    <s v="-"/>
    <s v="-"/>
    <x v="0"/>
    <x v="4"/>
  </r>
  <r>
    <x v="16"/>
    <n v="339030"/>
    <n v="60"/>
    <x v="8"/>
    <s v="Aquisição de materiais químicos "/>
    <s v="Diversos"/>
    <m/>
    <n v="0"/>
    <s v="-"/>
    <s v="-"/>
    <s v="-"/>
    <x v="0"/>
    <x v="4"/>
  </r>
  <r>
    <x v="17"/>
    <n v="339030"/>
    <n v="1"/>
    <x v="8"/>
    <s v="Aquisição de materiais químicos "/>
    <s v="Diversos"/>
    <m/>
    <n v="0"/>
    <s v="-"/>
    <s v="-"/>
    <s v="-"/>
    <x v="0"/>
    <x v="4"/>
  </r>
  <r>
    <x v="0"/>
    <m/>
    <m/>
    <x v="10"/>
    <s v="Contratação de serviço contínuo de manutenção preventiva, manutenção corretiva, calibração e qualificação, com fornecimento de peças, sob demanda, de 2 (dois) Sistemas de Purificação de Água modelo Milli-Q Integral 10, da marca Merck."/>
    <s v="SEFAR"/>
    <n v="0"/>
    <n v="0"/>
    <s v="-"/>
    <s v="-"/>
    <s v="-"/>
    <x v="0"/>
    <x v="2"/>
  </r>
  <r>
    <x v="18"/>
    <n v="449052"/>
    <n v="32"/>
    <x v="11"/>
    <s v="Aquisição de mobiliário"/>
    <s v="FIOCRUZ / CEARÁ"/>
    <n v="0"/>
    <n v="0"/>
    <s v="-"/>
    <s v="-"/>
    <s v="-"/>
    <x v="0"/>
    <x v="4"/>
  </r>
  <r>
    <x v="19"/>
    <n v="339030"/>
    <n v="7"/>
    <x v="12"/>
    <s v="Aquisição Linhagem Celular"/>
    <s v="IOC"/>
    <n v="91963.19"/>
    <n v="0"/>
    <s v="-"/>
    <s v="-"/>
    <s v="-"/>
    <x v="0"/>
    <x v="2"/>
  </r>
  <r>
    <x v="20"/>
    <n v="339040"/>
    <n v="1"/>
    <x v="13"/>
    <s v="Contratação de licenças de uso de software especializado em modelagem e documentação de processos de negócio em notação BPMN."/>
    <s v="COGETIC"/>
    <n v="0"/>
    <n v="0"/>
    <s v="-"/>
    <s v="-"/>
    <s v="-"/>
    <x v="0"/>
    <x v="1"/>
  </r>
  <r>
    <x v="21"/>
    <n v="339039"/>
    <n v="3"/>
    <x v="14"/>
    <s v="Contratação por registro de preço de empresa especializada na prestação de serviços gráficos (periódico, Livros e Lona Front Light) por demanda conforme condições, quantidades, exigências e estimativas e estimativas de consumo individualizadas estabelecidas neste instrumento:"/>
    <s v="CCS"/>
    <n v="0"/>
    <n v="0"/>
    <s v="-"/>
    <s v="-"/>
    <s v="-"/>
    <x v="0"/>
    <x v="4"/>
  </r>
  <r>
    <x v="22"/>
    <n v="449052"/>
    <n v="1"/>
    <x v="15"/>
    <s v="Aquisição de equipamentos para o Canal Saúde"/>
    <s v="CS"/>
    <n v="685940"/>
    <n v="0"/>
    <s v="-"/>
    <s v="-"/>
    <s v="-"/>
    <x v="0"/>
    <x v="1"/>
  </r>
  <r>
    <x v="22"/>
    <n v="449052"/>
    <n v="2"/>
    <x v="8"/>
    <s v="Aquisição de equipamentos para o Canal Saúde"/>
    <s v="CS"/>
    <m/>
    <m/>
    <s v="-"/>
    <s v="-"/>
    <s v="-"/>
    <x v="0"/>
    <x v="1"/>
  </r>
  <r>
    <x v="22"/>
    <n v="449052"/>
    <n v="2"/>
    <x v="8"/>
    <s v="Aquisição de equipamentos para o Canal Saúde"/>
    <s v="CS"/>
    <m/>
    <m/>
    <s v="-"/>
    <s v="-"/>
    <s v="-"/>
    <x v="0"/>
    <x v="1"/>
  </r>
  <r>
    <x v="23"/>
    <n v="449052"/>
    <n v="1"/>
    <x v="8"/>
    <s v="Aquisição de equipamentos para o Canal Saúde"/>
    <s v="CS"/>
    <m/>
    <m/>
    <s v="-"/>
    <s v="-"/>
    <s v="-"/>
    <x v="0"/>
    <x v="1"/>
  </r>
  <r>
    <x v="0"/>
    <m/>
    <m/>
    <x v="16"/>
    <s v="Pagamento da inscrição para a V Reunião de Antropologia da Saúde"/>
    <s v="FIOCRUZ MS"/>
    <n v="0"/>
    <n v="0"/>
    <s v="-"/>
    <s v="-"/>
    <s v="-"/>
    <x v="0"/>
    <x v="3"/>
  </r>
  <r>
    <x v="24"/>
    <n v="339039"/>
    <n v="1"/>
    <x v="17"/>
    <s v="Aquisição Termocirculador"/>
    <s v="IOC"/>
    <n v="274521.59999999998"/>
    <n v="0"/>
    <s v="-"/>
    <s v="-"/>
    <s v="-"/>
    <x v="0"/>
    <x v="2"/>
  </r>
  <r>
    <x v="0"/>
    <m/>
    <n v="2"/>
    <x v="18"/>
    <s v="Serviços de manutenção preventiva e corretiva de autoclaves da marca SYSTEC GMBH - através da empresa STEQ Comércio e Representações Ltda."/>
    <s v="VPPCB"/>
    <n v="0"/>
    <n v="0"/>
    <s v="-"/>
    <s v="-"/>
    <s v="-"/>
    <x v="0"/>
    <x v="2"/>
  </r>
  <r>
    <x v="25"/>
    <n v="339039"/>
    <n v="1"/>
    <x v="19"/>
    <s v="Criação, desenvolvimento, execução e finalização de 07 (sete) vídeos de animação educativos baseados nos capítulos do “Guia prático - Biodiversidade faz bem a Saúde”"/>
    <s v="Presidência / Plataforma Institucional Biodiversidade e Saúde Silvestre - PIBSS"/>
    <n v="0"/>
    <n v="0"/>
    <s v="-"/>
    <s v="-"/>
    <s v="-"/>
    <x v="0"/>
    <x v="5"/>
  </r>
  <r>
    <x v="0"/>
    <n v="339039"/>
    <n v="1"/>
    <x v="20"/>
    <s v="Contratação para prestação de serviço de manutenção corretiva, manutenção preventiva e qualificação de 2 (dois) Sistemas de Dissolução e 1 (um) Amostrador automático, marca Distek; e 1 (um) Espectrofotômetro de Ultravioleta com fibra ótica, marca Leap Technologies."/>
    <s v="SEFAR/VPPIS/PR"/>
    <n v="0"/>
    <n v="0"/>
    <s v="-"/>
    <s v="-"/>
    <s v="-"/>
    <x v="0"/>
    <x v="2"/>
  </r>
  <r>
    <x v="0"/>
    <m/>
    <m/>
    <x v="21"/>
    <s v="Aquisição de equipamentos de laboratório da marca Thermo (Importação direta - Inexigibilidade)"/>
    <s v="FIOCRUZ/CE_x000a_PR/CVSLR_x000a_PR/VPPCB"/>
    <n v="0"/>
    <n v="0"/>
    <s v="-"/>
    <s v="-"/>
    <s v="-"/>
    <x v="0"/>
    <x v="2"/>
  </r>
  <r>
    <x v="0"/>
    <m/>
    <m/>
    <x v="22"/>
    <s v="Fornecimento de camisas brancas e coloridas"/>
    <s v="SEVEN"/>
    <n v="0"/>
    <n v="0"/>
    <s v="-"/>
    <s v="-"/>
    <s v="-"/>
    <x v="0"/>
    <x v="4"/>
  </r>
  <r>
    <x v="0"/>
    <m/>
    <n v="1"/>
    <x v="23"/>
    <s v="Serviço de seguro para equipamentos do Canal Saúde"/>
    <s v="CANAL SAÚDE"/>
    <n v="0"/>
    <n v="0"/>
    <s v="-"/>
    <s v="-"/>
    <s v="-"/>
    <x v="0"/>
    <x v="1"/>
  </r>
  <r>
    <x v="0"/>
    <n v="339030"/>
    <m/>
    <x v="24"/>
    <s v="Cromatógrafo AKTA PURE 25 M - MARCA: CYTIVA"/>
    <s v="VPPCB"/>
    <n v="0"/>
    <n v="0"/>
    <s v="-"/>
    <s v="-"/>
    <s v="-"/>
    <x v="0"/>
    <x v="2"/>
  </r>
  <r>
    <x v="0"/>
    <n v="339031"/>
    <n v="1"/>
    <x v="25"/>
    <s v="Contratação de Licença de Software para implamentação de sistema de Emissão de Nota Fiscal eletrônica (Modelo 55) e emissão de arquivo extensão txt para transmissão do Sped Fiscal da empresa Soften Informática EIRELLI."/>
    <s v="DEFIN"/>
    <n v="0"/>
    <n v="0"/>
    <s v="-"/>
    <s v="-"/>
    <s v="-"/>
    <x v="0"/>
    <x v="5"/>
  </r>
  <r>
    <x v="0"/>
    <m/>
    <m/>
    <x v="26"/>
    <s v="_x000a_Contratação de entidade filantrópica para Empregabilidade Social da Pessoa Surda"/>
    <s v="COGEPE"/>
    <n v="0"/>
    <n v="0"/>
    <s v="-"/>
    <s v="-"/>
    <s v="-"/>
    <x v="0"/>
    <x v="5"/>
  </r>
  <r>
    <x v="0"/>
    <m/>
    <m/>
    <x v="27"/>
    <s v="MATERIAL DE EXPEDIENTE NÃO CONTEMPLADOS NO AVN"/>
    <s v="Diversos"/>
    <n v="0"/>
    <n v="0"/>
    <s v="-"/>
    <s v="-"/>
    <s v="-"/>
    <x v="0"/>
    <x v="3"/>
  </r>
  <r>
    <x v="0"/>
    <m/>
    <m/>
    <x v="28"/>
    <s v="EPI EM GERAL"/>
    <s v="Diversos"/>
    <n v="0"/>
    <n v="0"/>
    <s v="-"/>
    <s v="-"/>
    <s v="-"/>
    <x v="0"/>
    <x v="3"/>
  </r>
  <r>
    <x v="0"/>
    <m/>
    <m/>
    <x v="29"/>
    <s v="Itens fora AVN COGEPE"/>
    <s v="COGEPE"/>
    <n v="0"/>
    <n v="0"/>
    <s v="-"/>
    <s v="-"/>
    <s v="-"/>
    <x v="0"/>
    <x v="5"/>
  </r>
  <r>
    <x v="26"/>
    <n v="339039"/>
    <n v="1"/>
    <x v="30"/>
    <s v="Projeto Fiotec: Síndrome de Covid Longa e o monitoramento integrado da saúde"/>
    <s v="PR/EPP"/>
    <n v="600000.78"/>
    <n v="0"/>
    <s v="-"/>
    <s v="-"/>
    <s v="-"/>
    <x v="0"/>
    <x v="5"/>
  </r>
  <r>
    <x v="0"/>
    <m/>
    <m/>
    <x v="31"/>
    <s v="Contratação de Serviço de transmissão de sinal audiovisual por streaming por meio de ferramenta informatizada para recepção via internet, garantindo 500 acessos simultâneos, com um bitrate de 2.500 kbps"/>
    <s v="CS"/>
    <n v="0"/>
    <n v="0"/>
    <s v="-"/>
    <s v="-"/>
    <s v="-"/>
    <x v="0"/>
    <x v="1"/>
  </r>
  <r>
    <x v="27"/>
    <n v="339030"/>
    <n v="1"/>
    <x v="32"/>
    <s v="QuantStudio™ 7 Pro Real-Time PCR System, 96-well, 0.2 mL, laptop - MARCA THERMO"/>
    <s v="VPPCB"/>
    <n v="415482.69"/>
    <n v="0"/>
    <s v="-"/>
    <s v="-"/>
    <s v="-"/>
    <x v="0"/>
    <x v="2"/>
  </r>
  <r>
    <x v="0"/>
    <m/>
    <m/>
    <x v="33"/>
    <s v="GÁS E OUTROS MATERIAIS ENGARRAFADOS"/>
    <s v="Diversos"/>
    <n v="0"/>
    <n v="0"/>
    <s v="-"/>
    <s v="-"/>
    <s v="-"/>
    <x v="0"/>
    <x v="3"/>
  </r>
  <r>
    <x v="28"/>
    <n v="339039"/>
    <n v="2"/>
    <x v="34"/>
    <s v="Contratação de Serviço Móvel de Urgência e Emergência Pré-Hospitalar - UTI Móvel"/>
    <s v="COGEPE"/>
    <n v="180540.2"/>
    <n v="0"/>
    <s v="-"/>
    <s v="-"/>
    <s v="-"/>
    <x v="0"/>
    <x v="1"/>
  </r>
  <r>
    <x v="0"/>
    <m/>
    <m/>
    <x v="35"/>
    <s v=" Contratação para prestação de serviço de encadernação e restauração, em capa dura, de livros de registro"/>
    <s v="PR/SEFAR"/>
    <n v="0"/>
    <n v="0"/>
    <s v="-"/>
    <s v="-"/>
    <s v="-"/>
    <x v="0"/>
    <x v="4"/>
  </r>
  <r>
    <x v="0"/>
    <m/>
    <m/>
    <x v="36"/>
    <s v="Livros"/>
    <s v="Diversos"/>
    <n v="0"/>
    <n v="0"/>
    <s v="-"/>
    <s v="-"/>
    <s v="-"/>
    <x v="0"/>
    <x v="3"/>
  </r>
  <r>
    <x v="0"/>
    <m/>
    <m/>
    <x v="37"/>
    <s v="INSCRICAO DE SERVIDOR EM CURSOS"/>
    <s v="SGT/COGEAD"/>
    <n v="960"/>
    <n v="0"/>
    <s v="-"/>
    <s v="-"/>
    <s v="-"/>
    <x v="0"/>
    <x v="2"/>
  </r>
  <r>
    <x v="0"/>
    <m/>
    <m/>
    <x v="38"/>
    <s v="INSCRICAO DE SERVIDOR EM CURSOS"/>
    <s v="SGT/COGEAD"/>
    <n v="960"/>
    <n v="0"/>
    <s v="-"/>
    <s v="-"/>
    <s v="-"/>
    <x v="0"/>
    <x v="2"/>
  </r>
  <r>
    <x v="0"/>
    <n v="339030"/>
    <m/>
    <x v="39"/>
    <s v="Aquisição de mobiliário de laboratório - CDTS"/>
    <s v="CDTS"/>
    <n v="0"/>
    <n v="0"/>
    <s v="-"/>
    <s v="-"/>
    <s v="-"/>
    <x v="0"/>
    <x v="1"/>
  </r>
  <r>
    <x v="0"/>
    <n v="339030"/>
    <m/>
    <x v="40"/>
    <s v="Leitora de microplacas Elispot - CTL ImmunoSpot® S6 Universal M2, MARCA Cellular Technology Limited - CTL"/>
    <s v="VPPCB"/>
    <n v="0"/>
    <n v="0"/>
    <s v="-"/>
    <s v="-"/>
    <s v="-"/>
    <x v="0"/>
    <x v="2"/>
  </r>
  <r>
    <x v="29"/>
    <n v="339030"/>
    <n v="1"/>
    <x v="41"/>
    <s v="Centrifuga de bancada Allegra X-30R, 220-240V, 50/60Hz, MARCA: Beckman Coutler"/>
    <s v="VPPCB"/>
    <n v="0"/>
    <n v="0"/>
    <s v="-"/>
    <s v="-"/>
    <s v="-"/>
    <x v="0"/>
    <x v="2"/>
  </r>
  <r>
    <x v="30"/>
    <n v="339039"/>
    <n v="1"/>
    <x v="42"/>
    <s v="Inscrição da servidora Carla Maia Einsiedler, matrícula SIAPE Nº 1535486, no XVII Encontro Nacional FORTEC VII Congresso Internacional PROFNIT XII ProspeCT&amp;I organizado pelo Fórum Nacional dos Gestores de inovação e Transferência de Tecnologia (FORTEC) e o seu mestrado profissional PROFNIT. "/>
    <s v="GESTEC/ VPPIS"/>
    <n v="0"/>
    <n v="0"/>
    <s v="-"/>
    <s v="-"/>
    <s v="-"/>
    <x v="0"/>
    <x v="3"/>
  </r>
  <r>
    <x v="31"/>
    <n v="449052"/>
    <n v="9"/>
    <x v="43"/>
    <s v="Aquisição de Gás e outros materiais engarrafados"/>
    <s v="Diversos"/>
    <n v="483422.7"/>
    <n v="167300"/>
    <s v="-"/>
    <s v="-"/>
    <s v="-"/>
    <x v="1"/>
    <x v="4"/>
  </r>
  <r>
    <x v="32"/>
    <n v="449052"/>
    <n v="1"/>
    <x v="8"/>
    <m/>
    <m/>
    <m/>
    <m/>
    <s v="-"/>
    <s v="-"/>
    <s v="-"/>
    <x v="1"/>
    <x v="4"/>
  </r>
  <r>
    <x v="0"/>
    <n v="339039"/>
    <m/>
    <x v="44"/>
    <s v="Manutenção corretiva e preventiva dosequipamentos de Citometria"/>
    <s v="VPPCB"/>
    <n v="710948.43"/>
    <n v="710948.4"/>
    <s v="-"/>
    <s v="-"/>
    <s v="-"/>
    <x v="1"/>
    <x v="2"/>
  </r>
  <r>
    <x v="33"/>
    <n v="339030"/>
    <n v="4"/>
    <x v="45"/>
    <s v="Aquisição de materiais hospitalares e aparelhos de medição "/>
    <s v="FIOCRUZ MS"/>
    <n v="49920.85"/>
    <n v="17544.66"/>
    <s v="-"/>
    <s v="-"/>
    <s v="-"/>
    <x v="1"/>
    <x v="4"/>
  </r>
  <r>
    <x v="34"/>
    <n v="339030"/>
    <n v="2"/>
    <x v="8"/>
    <m/>
    <s v="FIOCRUZ RO"/>
    <m/>
    <m/>
    <s v="-"/>
    <s v="-"/>
    <s v="-"/>
    <x v="1"/>
    <x v="4"/>
  </r>
  <r>
    <x v="35"/>
    <n v="339030"/>
    <n v="1"/>
    <x v="8"/>
    <m/>
    <s v="FIOCRUZ RO"/>
    <m/>
    <m/>
    <s v="-"/>
    <s v="-"/>
    <s v="-"/>
    <x v="1"/>
    <x v="4"/>
  </r>
  <r>
    <x v="36"/>
    <n v="339030"/>
    <n v="6"/>
    <x v="8"/>
    <m/>
    <s v="FIOCRUZ RO"/>
    <m/>
    <m/>
    <s v="-"/>
    <s v="-"/>
    <s v="-"/>
    <x v="1"/>
    <x v="4"/>
  </r>
  <r>
    <x v="37"/>
    <n v="339030"/>
    <n v="19"/>
    <x v="8"/>
    <m/>
    <s v="FIOCRUZ RO"/>
    <m/>
    <m/>
    <s v="-"/>
    <s v="-"/>
    <s v="-"/>
    <x v="1"/>
    <x v="4"/>
  </r>
  <r>
    <x v="38"/>
    <n v="339030"/>
    <n v="2"/>
    <x v="8"/>
    <m/>
    <s v="FIOCRUZ CEARÁ"/>
    <m/>
    <m/>
    <s v="-"/>
    <s v="-"/>
    <s v="-"/>
    <x v="1"/>
    <x v="4"/>
  </r>
  <r>
    <x v="39"/>
    <n v="339030"/>
    <n v="2"/>
    <x v="8"/>
    <m/>
    <s v="FIOCRUZ CEARÁ"/>
    <m/>
    <m/>
    <s v="-"/>
    <s v="-"/>
    <s v="-"/>
    <x v="1"/>
    <x v="4"/>
  </r>
  <r>
    <x v="40"/>
    <n v="339030"/>
    <n v="9"/>
    <x v="8"/>
    <m/>
    <s v="FIOCRUZ CEARÁ"/>
    <m/>
    <m/>
    <s v="-"/>
    <s v="-"/>
    <s v="-"/>
    <x v="1"/>
    <x v="4"/>
  </r>
  <r>
    <x v="41"/>
    <n v="339030"/>
    <n v="16"/>
    <x v="8"/>
    <m/>
    <s v="FIOCRUZ CEARÁ"/>
    <m/>
    <m/>
    <s v="-"/>
    <s v="-"/>
    <s v="-"/>
    <x v="1"/>
    <x v="4"/>
  </r>
  <r>
    <x v="42"/>
    <n v="339030"/>
    <n v="1"/>
    <x v="8"/>
    <m/>
    <s v="SEFAR"/>
    <m/>
    <m/>
    <s v="-"/>
    <s v="-"/>
    <s v="-"/>
    <x v="1"/>
    <x v="4"/>
  </r>
  <r>
    <x v="43"/>
    <n v="339030"/>
    <n v="2"/>
    <x v="8"/>
    <m/>
    <s v="CST"/>
    <m/>
    <m/>
    <s v="-"/>
    <s v="-"/>
    <s v="-"/>
    <x v="1"/>
    <x v="4"/>
  </r>
  <r>
    <x v="44"/>
    <n v="339030"/>
    <n v="6"/>
    <x v="46"/>
    <s v="Aquisição de materiais químicos "/>
    <s v="SEFAR"/>
    <n v="444925.71"/>
    <n v="213205.17"/>
    <s v="-"/>
    <s v="-"/>
    <s v="-"/>
    <x v="1"/>
    <x v="4"/>
  </r>
  <r>
    <x v="45"/>
    <n v="339030"/>
    <n v="15"/>
    <x v="8"/>
    <m/>
    <s v="FIOCRUZ MS"/>
    <m/>
    <m/>
    <s v="-"/>
    <s v="-"/>
    <s v="-"/>
    <x v="1"/>
    <x v="4"/>
  </r>
  <r>
    <x v="46"/>
    <n v="449052"/>
    <n v="1"/>
    <x v="8"/>
    <m/>
    <s v="FIOCRUZ MS"/>
    <m/>
    <m/>
    <s v="-"/>
    <s v="-"/>
    <s v="-"/>
    <x v="1"/>
    <x v="4"/>
  </r>
  <r>
    <x v="47"/>
    <n v="339030"/>
    <n v="6"/>
    <x v="8"/>
    <m/>
    <s v="FIOCRUZ RO"/>
    <m/>
    <m/>
    <s v="-"/>
    <s v="-"/>
    <s v="-"/>
    <x v="1"/>
    <x v="4"/>
  </r>
  <r>
    <x v="48"/>
    <n v="339030"/>
    <n v="6"/>
    <x v="8"/>
    <m/>
    <s v="FIOCRUZ RO"/>
    <m/>
    <m/>
    <s v="-"/>
    <s v="-"/>
    <s v="-"/>
    <x v="1"/>
    <x v="4"/>
  </r>
  <r>
    <x v="49"/>
    <n v="339030"/>
    <n v="3"/>
    <x v="47"/>
    <s v="Aquisição de material laboratorial "/>
    <s v="Diversos"/>
    <n v="428767.17"/>
    <n v="231581.45"/>
    <s v="-"/>
    <s v="-"/>
    <s v="-"/>
    <x v="1"/>
    <x v="4"/>
  </r>
  <r>
    <x v="50"/>
    <n v="339030"/>
    <n v="7"/>
    <x v="8"/>
    <s v="Aquisição de material laboratorial "/>
    <s v="Diversos"/>
    <m/>
    <m/>
    <s v="-"/>
    <s v="-"/>
    <s v="-"/>
    <x v="1"/>
    <x v="4"/>
  </r>
  <r>
    <x v="51"/>
    <n v="339030"/>
    <n v="5"/>
    <x v="8"/>
    <s v="Aquisição de material laboratorial "/>
    <s v="Diversos"/>
    <m/>
    <m/>
    <s v="-"/>
    <s v="-"/>
    <s v="-"/>
    <x v="1"/>
    <x v="4"/>
  </r>
  <r>
    <x v="52"/>
    <n v="339030"/>
    <n v="16"/>
    <x v="8"/>
    <s v="Aquisição de material laboratorial "/>
    <s v="Diversos"/>
    <m/>
    <m/>
    <s v="-"/>
    <s v="-"/>
    <s v="-"/>
    <x v="1"/>
    <x v="4"/>
  </r>
  <r>
    <x v="53"/>
    <n v="339030"/>
    <n v="11"/>
    <x v="8"/>
    <s v="Aquisição de material laboratorial "/>
    <s v="Diversos"/>
    <m/>
    <m/>
    <s v="-"/>
    <s v="-"/>
    <s v="-"/>
    <x v="1"/>
    <x v="4"/>
  </r>
  <r>
    <x v="54"/>
    <n v="339030"/>
    <n v="35"/>
    <x v="8"/>
    <s v="Aquisição de material laboratorial "/>
    <s v="Diversos"/>
    <m/>
    <m/>
    <s v="-"/>
    <s v="-"/>
    <s v="-"/>
    <x v="1"/>
    <x v="4"/>
  </r>
  <r>
    <x v="55"/>
    <n v="339030"/>
    <n v="3"/>
    <x v="8"/>
    <s v="Aquisição de material laboratorial "/>
    <s v="Diversos"/>
    <m/>
    <m/>
    <s v="-"/>
    <s v="-"/>
    <s v="-"/>
    <x v="1"/>
    <x v="4"/>
  </r>
  <r>
    <x v="56"/>
    <n v="339030"/>
    <n v="3"/>
    <x v="8"/>
    <s v="Aquisição de material laboratorial "/>
    <s v="Diversos"/>
    <m/>
    <m/>
    <s v="-"/>
    <s v="-"/>
    <s v="-"/>
    <x v="1"/>
    <x v="4"/>
  </r>
  <r>
    <x v="57"/>
    <n v="339030"/>
    <n v="60"/>
    <x v="8"/>
    <s v="Aquisição de material laboratorial "/>
    <s v="Diversos"/>
    <m/>
    <m/>
    <s v="-"/>
    <s v="-"/>
    <s v="-"/>
    <x v="1"/>
    <x v="4"/>
  </r>
  <r>
    <x v="58"/>
    <n v="339030"/>
    <n v="5"/>
    <x v="8"/>
    <s v="Aquisição de material laboratorial "/>
    <s v="Diversos"/>
    <m/>
    <m/>
    <s v="-"/>
    <s v="-"/>
    <s v="-"/>
    <x v="1"/>
    <x v="4"/>
  </r>
  <r>
    <x v="59"/>
    <n v="339030"/>
    <n v="2"/>
    <x v="8"/>
    <s v="Aquisição de material laboratorial "/>
    <s v="Diversos"/>
    <m/>
    <m/>
    <s v="-"/>
    <s v="-"/>
    <s v="-"/>
    <x v="1"/>
    <x v="4"/>
  </r>
  <r>
    <x v="60"/>
    <n v="449052"/>
    <n v="5"/>
    <x v="48"/>
    <s v="Aquisição de eletrodomésticos (Freezer Vertical e Freezer horizontal)."/>
    <s v="PR/VPGDI"/>
    <n v="526833.14"/>
    <n v="200254.78"/>
    <s v="-"/>
    <s v="-"/>
    <s v="-"/>
    <x v="1"/>
    <x v="1"/>
  </r>
  <r>
    <x v="61"/>
    <n v="449052"/>
    <n v="3"/>
    <x v="8"/>
    <s v="Aquisição de eletrodomésticos (Freezer Vertical e Freezer horizontal)."/>
    <s v="PR/VPGDI"/>
    <m/>
    <m/>
    <s v="-"/>
    <s v="-"/>
    <s v="-"/>
    <x v="1"/>
    <x v="1"/>
  </r>
  <r>
    <x v="62"/>
    <n v="449052"/>
    <n v="2"/>
    <x v="8"/>
    <s v="Aquisição de eletrodomésticos (Freezer Vertical e Freezer horizontal)."/>
    <s v="PR/VPGDI"/>
    <m/>
    <m/>
    <s v="-"/>
    <s v="-"/>
    <s v="-"/>
    <x v="1"/>
    <x v="1"/>
  </r>
  <r>
    <x v="63"/>
    <n v="339040"/>
    <n v="1"/>
    <x v="49"/>
    <s v="PRESTACAO DE SERVICO DE FORNECIMENTO DE LINK DE DADOS"/>
    <s v="SAM/COGEAD"/>
    <n v="12733"/>
    <n v="10008"/>
    <s v="-"/>
    <s v="-"/>
    <s v="-"/>
    <x v="1"/>
    <x v="1"/>
  </r>
  <r>
    <x v="64"/>
    <n v="339030"/>
    <n v="1"/>
    <x v="50"/>
    <s v="Material de EPI em geral"/>
    <s v="Diversos"/>
    <n v="138191.44"/>
    <n v="81452.960000000006"/>
    <s v="-"/>
    <s v="-"/>
    <s v="-"/>
    <x v="1"/>
    <x v="4"/>
  </r>
  <r>
    <x v="65"/>
    <n v="339030"/>
    <n v="5"/>
    <x v="8"/>
    <s v="Material de EPI em geral"/>
    <s v="Diversos"/>
    <m/>
    <m/>
    <s v="-"/>
    <s v="-"/>
    <s v="-"/>
    <x v="1"/>
    <x v="4"/>
  </r>
  <r>
    <x v="66"/>
    <n v="339030"/>
    <n v="3"/>
    <x v="8"/>
    <s v="Material de EPI em geral"/>
    <s v="Diversos"/>
    <m/>
    <m/>
    <s v="-"/>
    <s v="-"/>
    <s v="-"/>
    <x v="1"/>
    <x v="4"/>
  </r>
  <r>
    <x v="67"/>
    <n v="339030"/>
    <n v="2"/>
    <x v="8"/>
    <s v="Material de EPI em geral"/>
    <s v="Diversos"/>
    <m/>
    <m/>
    <s v="-"/>
    <s v="-"/>
    <s v="-"/>
    <x v="1"/>
    <x v="4"/>
  </r>
  <r>
    <x v="68"/>
    <n v="339030"/>
    <n v="5"/>
    <x v="8"/>
    <s v="Material de EPI em geral"/>
    <s v="Diversos"/>
    <m/>
    <m/>
    <s v="-"/>
    <s v="-"/>
    <s v="-"/>
    <x v="1"/>
    <x v="4"/>
  </r>
  <r>
    <x v="69"/>
    <n v="339030"/>
    <n v="1"/>
    <x v="8"/>
    <s v="Material de EPI em geral"/>
    <s v="Diversos"/>
    <m/>
    <m/>
    <s v="-"/>
    <s v="-"/>
    <s v="-"/>
    <x v="1"/>
    <x v="4"/>
  </r>
  <r>
    <x v="70"/>
    <n v="339030"/>
    <n v="3"/>
    <x v="8"/>
    <s v="Material de EPI em geral"/>
    <s v="Diversos"/>
    <m/>
    <m/>
    <s v="-"/>
    <s v="-"/>
    <s v="-"/>
    <x v="1"/>
    <x v="4"/>
  </r>
  <r>
    <x v="71"/>
    <n v="339030"/>
    <n v="2"/>
    <x v="8"/>
    <s v="Material de EPI em geral"/>
    <s v="Diversos"/>
    <m/>
    <m/>
    <s v="-"/>
    <s v="-"/>
    <s v="-"/>
    <x v="1"/>
    <x v="4"/>
  </r>
  <r>
    <x v="72"/>
    <n v="339030"/>
    <n v="2"/>
    <x v="8"/>
    <s v="Material de EPI em geral"/>
    <s v="Diversos"/>
    <m/>
    <m/>
    <s v="-"/>
    <s v="-"/>
    <s v="-"/>
    <x v="1"/>
    <x v="4"/>
  </r>
  <r>
    <x v="73"/>
    <n v="339030"/>
    <n v="1"/>
    <x v="8"/>
    <s v="Material de EPI em geral"/>
    <s v="Diversos"/>
    <m/>
    <m/>
    <s v="-"/>
    <s v="-"/>
    <s v="-"/>
    <x v="1"/>
    <x v="4"/>
  </r>
  <r>
    <x v="74"/>
    <n v="339030"/>
    <n v="2"/>
    <x v="8"/>
    <s v="Material de EPI em geral"/>
    <s v="Diversos"/>
    <m/>
    <m/>
    <s v="-"/>
    <s v="-"/>
    <s v="-"/>
    <x v="1"/>
    <x v="4"/>
  </r>
  <r>
    <x v="75"/>
    <n v="339030"/>
    <n v="6"/>
    <x v="8"/>
    <s v="Material de EPI em geral"/>
    <s v="Diversos"/>
    <m/>
    <m/>
    <s v="-"/>
    <s v="-"/>
    <s v="-"/>
    <x v="1"/>
    <x v="4"/>
  </r>
  <r>
    <x v="76"/>
    <n v="339030"/>
    <n v="2"/>
    <x v="8"/>
    <s v="Material de EPI em geral"/>
    <s v="Diversos"/>
    <m/>
    <m/>
    <s v="-"/>
    <s v="-"/>
    <s v="-"/>
    <x v="1"/>
    <x v="4"/>
  </r>
  <r>
    <x v="77"/>
    <n v="339039"/>
    <n v="2"/>
    <x v="51"/>
    <s v="Inscrição de servidores da Creche Fiocruz na 41ª Reunião Nacional Anped na Universidade do Estado do Amazonas"/>
    <s v="SEAD"/>
    <n v="1260"/>
    <n v="1260"/>
    <s v="-"/>
    <s v="-"/>
    <s v="-"/>
    <x v="1"/>
    <x v="2"/>
  </r>
  <r>
    <x v="78"/>
    <n v="339039"/>
    <n v="1"/>
    <x v="52"/>
    <s v="Serviços de Agente de Integração de Estágios"/>
    <s v="COGEPE"/>
    <n v="381892.57"/>
    <n v="283994.64"/>
    <s v="-"/>
    <s v="-"/>
    <s v="-"/>
    <x v="1"/>
    <x v="1"/>
  </r>
  <r>
    <x v="79"/>
    <n v="449052"/>
    <n v="1"/>
    <x v="53"/>
    <s v="Eletrodomésticos"/>
    <s v="Diversos"/>
    <n v="449373.2"/>
    <n v="361907.35"/>
    <s v="-"/>
    <s v="-"/>
    <s v="-"/>
    <x v="1"/>
    <x v="4"/>
  </r>
  <r>
    <x v="80"/>
    <n v="449052"/>
    <n v="1"/>
    <x v="8"/>
    <s v="Eletrodomésticos"/>
    <s v="Diversos"/>
    <m/>
    <m/>
    <s v="-"/>
    <s v="-"/>
    <s v="-"/>
    <x v="1"/>
    <x v="4"/>
  </r>
  <r>
    <x v="81"/>
    <n v="449052"/>
    <n v="5"/>
    <x v="8"/>
    <s v="Eletrodomésticos"/>
    <s v="Diversos"/>
    <m/>
    <m/>
    <s v="-"/>
    <s v="-"/>
    <s v="-"/>
    <x v="1"/>
    <x v="4"/>
  </r>
  <r>
    <x v="82"/>
    <n v="449052"/>
    <n v="1"/>
    <x v="8"/>
    <s v="Eletrodomésticos"/>
    <s v="Diversos"/>
    <m/>
    <m/>
    <s v="-"/>
    <s v="-"/>
    <s v="-"/>
    <x v="1"/>
    <x v="4"/>
  </r>
  <r>
    <x v="83"/>
    <n v="449052"/>
    <n v="4"/>
    <x v="8"/>
    <s v="Eletrodomésticos"/>
    <s v="Diversos"/>
    <m/>
    <m/>
    <s v="-"/>
    <s v="-"/>
    <s v="-"/>
    <x v="1"/>
    <x v="4"/>
  </r>
  <r>
    <x v="84"/>
    <n v="449052"/>
    <n v="1"/>
    <x v="8"/>
    <s v="Eletrodomésticos"/>
    <s v="Diversos"/>
    <m/>
    <m/>
    <s v="-"/>
    <s v="-"/>
    <s v="-"/>
    <x v="1"/>
    <x v="4"/>
  </r>
  <r>
    <x v="85"/>
    <n v="449052"/>
    <n v="1"/>
    <x v="8"/>
    <s v="Eletrodomésticos"/>
    <s v="Diversos"/>
    <m/>
    <m/>
    <s v="-"/>
    <s v="-"/>
    <s v="-"/>
    <x v="1"/>
    <x v="4"/>
  </r>
  <r>
    <x v="86"/>
    <n v="449052"/>
    <n v="13"/>
    <x v="8"/>
    <s v="Eletrodomésticos"/>
    <s v="Diversos"/>
    <m/>
    <m/>
    <s v="-"/>
    <s v="-"/>
    <s v="-"/>
    <x v="1"/>
    <x v="4"/>
  </r>
  <r>
    <x v="87"/>
    <n v="449052"/>
    <n v="1"/>
    <x v="8"/>
    <s v="Eletrodomésticos"/>
    <s v="Diversos"/>
    <m/>
    <m/>
    <s v="-"/>
    <s v="-"/>
    <s v="-"/>
    <x v="1"/>
    <x v="4"/>
  </r>
  <r>
    <x v="88"/>
    <n v="449052"/>
    <n v="1"/>
    <x v="8"/>
    <s v="Eletrodomésticos"/>
    <s v="Diversos"/>
    <m/>
    <m/>
    <s v="-"/>
    <s v="-"/>
    <s v="-"/>
    <x v="1"/>
    <x v="4"/>
  </r>
  <r>
    <x v="89"/>
    <n v="449052"/>
    <n v="11"/>
    <x v="8"/>
    <s v="Eletrodomésticos"/>
    <s v="Diversos"/>
    <m/>
    <m/>
    <s v="-"/>
    <s v="-"/>
    <s v="-"/>
    <x v="1"/>
    <x v="4"/>
  </r>
  <r>
    <x v="90"/>
    <n v="449052"/>
    <n v="1"/>
    <x v="8"/>
    <s v="Eletrodomésticos"/>
    <s v="Diversos"/>
    <m/>
    <m/>
    <s v="-"/>
    <s v="-"/>
    <s v="-"/>
    <x v="1"/>
    <x v="4"/>
  </r>
  <r>
    <x v="91"/>
    <n v="449052"/>
    <n v="1"/>
    <x v="8"/>
    <s v="Eletrodomésticos"/>
    <s v="Diversos"/>
    <m/>
    <m/>
    <s v="-"/>
    <s v="-"/>
    <s v="-"/>
    <x v="1"/>
    <x v="4"/>
  </r>
  <r>
    <x v="92"/>
    <n v="449052"/>
    <n v="2"/>
    <x v="8"/>
    <s v="Eletrodomésticos"/>
    <s v="Diversos"/>
    <m/>
    <m/>
    <s v="-"/>
    <s v="-"/>
    <s v="-"/>
    <x v="1"/>
    <x v="4"/>
  </r>
  <r>
    <x v="93"/>
    <n v="449052"/>
    <n v="1"/>
    <x v="8"/>
    <s v="Eletrodomésticos"/>
    <s v="Diversos"/>
    <m/>
    <m/>
    <s v="-"/>
    <s v="-"/>
    <s v="-"/>
    <x v="1"/>
    <x v="4"/>
  </r>
  <r>
    <x v="94"/>
    <n v="449052"/>
    <n v="1"/>
    <x v="8"/>
    <s v="Eletrodomésticos"/>
    <s v="Diversos"/>
    <m/>
    <m/>
    <s v="-"/>
    <s v="-"/>
    <s v="-"/>
    <x v="1"/>
    <x v="4"/>
  </r>
  <r>
    <x v="95"/>
    <n v="449052"/>
    <n v="3"/>
    <x v="8"/>
    <s v="Eletrodomésticos"/>
    <s v="Diversos"/>
    <m/>
    <m/>
    <s v="-"/>
    <s v="-"/>
    <s v="-"/>
    <x v="1"/>
    <x v="4"/>
  </r>
  <r>
    <x v="96"/>
    <n v="449052"/>
    <n v="1"/>
    <x v="8"/>
    <s v="Eletrodomésticos"/>
    <s v="Diversos"/>
    <m/>
    <m/>
    <s v="-"/>
    <s v="-"/>
    <s v="-"/>
    <x v="1"/>
    <x v="4"/>
  </r>
  <r>
    <x v="97"/>
    <n v="449052"/>
    <n v="1"/>
    <x v="8"/>
    <s v="Eletrodomésticos"/>
    <s v="Diversos"/>
    <m/>
    <m/>
    <s v="-"/>
    <s v="-"/>
    <s v="-"/>
    <x v="1"/>
    <x v="4"/>
  </r>
  <r>
    <x v="98"/>
    <n v="449052"/>
    <n v="1"/>
    <x v="8"/>
    <s v="Eletrodomésticos"/>
    <s v="Diversos"/>
    <m/>
    <m/>
    <s v="-"/>
    <s v="-"/>
    <s v="-"/>
    <x v="1"/>
    <x v="4"/>
  </r>
  <r>
    <x v="99"/>
    <n v="339039"/>
    <n v="1"/>
    <x v="54"/>
    <s v="Contratação dos serviços de manutenção preventiva e corretiva de equipamentos (DATAMED)"/>
    <s v="VPPCB"/>
    <n v="278105.59999999998"/>
    <n v="278105.64"/>
    <s v="-"/>
    <s v="-"/>
    <s v="-"/>
    <x v="1"/>
    <x v="2"/>
  </r>
  <r>
    <x v="100"/>
    <n v="339039"/>
    <n v="1"/>
    <x v="55"/>
    <s v="Contratação de empresa para instalação de (4)quatro pontos de TV por assinatura, no período 01/06/2023 a 01/06/2024, com conteúdo econômico e político, para a obtenção de informação para as áreas da Presidência."/>
    <s v="Presidência"/>
    <n v="6238.8"/>
    <n v="6192"/>
    <s v="-"/>
    <s v="-"/>
    <s v="-"/>
    <x v="1"/>
    <x v="5"/>
  </r>
  <r>
    <x v="101"/>
    <n v="339040"/>
    <n v="2"/>
    <x v="56"/>
    <s v="Contratação do suporte/manutenção de 2 licenças Oracle para sustentação do banco de dados do sistema MV implantado no Hospital Covid Fiocruz"/>
    <s v="COGETIC"/>
    <n v="81052.320000000007"/>
    <n v="81052.320000000007"/>
    <s v="-"/>
    <s v="-"/>
    <s v="-"/>
    <x v="1"/>
    <x v="2"/>
  </r>
  <r>
    <x v="102"/>
    <n v="339039"/>
    <n v="1"/>
    <x v="57"/>
    <s v=" Inscrição de servidores para participação no 18ª Congresso Brasileiro de Pregoeiros"/>
    <s v="COGEAD"/>
    <n v="48990"/>
    <n v="48990"/>
    <s v="-"/>
    <s v="-"/>
    <s v="-"/>
    <x v="1"/>
    <x v="2"/>
  </r>
  <r>
    <x v="103"/>
    <n v="339039"/>
    <n v="1"/>
    <x v="8"/>
    <s v=" Inscrição de servidores para participação no 18ª Congresso Brasileiro de Pregoeiros"/>
    <s v="COGEAD"/>
    <m/>
    <m/>
    <s v="-"/>
    <s v="-"/>
    <s v="-"/>
    <x v="1"/>
    <x v="2"/>
  </r>
  <r>
    <x v="104"/>
    <n v="339039"/>
    <n v="1"/>
    <x v="58"/>
    <s v="Inscrição de Servidora do CST/COGEPE/FIOCRUZ no 9º Congresso Brasileiro de Ciências Sociais e Humanas em Saúde, que será realizado em Recife - PE, no período de 01 a 03 de novembro de 2023."/>
    <s v="SEAD"/>
    <n v="900"/>
    <n v="1800"/>
    <s v="-"/>
    <s v="-"/>
    <s v="-"/>
    <x v="1"/>
    <x v="2"/>
  </r>
  <r>
    <x v="105"/>
    <n v="339039"/>
    <n v="1"/>
    <x v="59"/>
    <s v="Pagamento de anuidade á Associação das Universidades de Língua Portuguesa - AULP."/>
    <s v="PR/VPEIC"/>
    <n v="8400"/>
    <n v="8400"/>
    <s v="-"/>
    <s v="-"/>
    <s v="-"/>
    <x v="1"/>
    <x v="2"/>
  </r>
  <r>
    <x v="106"/>
    <n v="339030"/>
    <n v="1"/>
    <x v="60"/>
    <s v="Água mineral natural sem gás, garrafão com 20 litros em REGIME DE COMODATO"/>
    <s v="SEAM/COGEAD"/>
    <n v="56980"/>
    <n v="46046"/>
    <s v="-"/>
    <s v="-"/>
    <s v="-"/>
    <x v="1"/>
    <x v="5"/>
  </r>
  <r>
    <x v="107"/>
    <n v="339039"/>
    <n v="1"/>
    <x v="61"/>
    <s v="Projeto Fiotec: “Ação Emergencial para enfrentamento da crise sanitária e humanitária dos povos Yanomamis”"/>
    <s v="PR/VPAAPS"/>
    <n v="20086306.93"/>
    <n v="20086306.93"/>
    <s v="-"/>
    <s v="-"/>
    <s v="-"/>
    <x v="1"/>
    <x v="5"/>
  </r>
  <r>
    <x v="108"/>
    <n v="339039"/>
    <n v="1"/>
    <x v="62"/>
    <s v="Pagamento de publicação de artigo em revista internacional.   "/>
    <s v="ESC. MS/PR"/>
    <n v="6496"/>
    <n v="6496"/>
    <s v="-"/>
    <s v="-"/>
    <s v="-"/>
    <x v="1"/>
    <x v="2"/>
  </r>
  <r>
    <x v="109"/>
    <n v="339039"/>
    <n v="1"/>
    <x v="63"/>
    <s v="Projeto Fiotec: Fortalecimento de uma agenda estratégica de Agroecologia e Combate a Fome na Fiocruz"/>
    <s v="PR/EPP"/>
    <n v="1199387.76"/>
    <n v="1199387.76"/>
    <s v="-"/>
    <s v="-"/>
    <s v="-"/>
    <x v="1"/>
    <x v="5"/>
  </r>
  <r>
    <x v="110"/>
    <n v="339039"/>
    <n v="1"/>
    <x v="64"/>
    <s v="Manutenção de euipamentos de sistema de purificação de água"/>
    <s v="VPPCB"/>
    <n v="34488"/>
    <n v="34488"/>
    <s v="-"/>
    <s v="-"/>
    <s v="-"/>
    <x v="1"/>
    <x v="2"/>
  </r>
  <r>
    <x v="111"/>
    <n v="339039"/>
    <n v="1"/>
    <x v="65"/>
    <s v="Contratação de empresa para realização de exames periódicos dos servidores da FUNDAÇÃO OSWALDO CRUZ - FIOCRUZ – UNIDADES, com base na Portaria Normativa nº 4/2009, da Secretaria de Recursos Humanos do Ministério do Planejamento"/>
    <s v="COGEPE"/>
    <n v="856684.9"/>
    <n v="796692.57"/>
    <s v="-"/>
    <s v="-"/>
    <s v="-"/>
    <x v="1"/>
    <x v="1"/>
  </r>
  <r>
    <x v="112"/>
    <n v="339039"/>
    <n v="1"/>
    <x v="66"/>
    <s v="Aquisição de 100.000 unidades, máscaras de proteção respiratória PFF2/N95"/>
    <s v="COGEPE"/>
    <n v="88810.48"/>
    <n v="46470.06"/>
    <s v="-"/>
    <s v="-"/>
    <s v="-"/>
    <x v="1"/>
    <x v="4"/>
  </r>
  <r>
    <x v="113"/>
    <n v="339030"/>
    <n v="1"/>
    <x v="8"/>
    <s v="Aquisição de 100.000 unidades, máscaras de proteção respiratória PFF2/N95"/>
    <s v="COGEPE"/>
    <m/>
    <m/>
    <s v="-"/>
    <s v="-"/>
    <s v="-"/>
    <x v="1"/>
    <x v="4"/>
  </r>
  <r>
    <x v="114"/>
    <n v="339030"/>
    <n v="1"/>
    <x v="67"/>
    <s v="Aquisição de Kits Elisa Chagas"/>
    <s v="Fiocruz MS"/>
    <n v="2464.8000000000002"/>
    <n v="2464.8000000000002"/>
    <s v="-"/>
    <s v="-"/>
    <s v="-"/>
    <x v="1"/>
    <x v="2"/>
  </r>
  <r>
    <x v="115"/>
    <n v="339039"/>
    <n v="1"/>
    <x v="68"/>
    <s v="Assinatura anual de consultoria e assessoria do sistema on-line de atualização de conteúdo contábil, fiscal, tributária, trabalhista, previdenciária e consultoria através do Cenofisco Editora de Publicações Tributárias LTDA."/>
    <s v="COGEAD/DEFIN"/>
    <n v="2848"/>
    <n v="2848"/>
    <s v="-"/>
    <s v="-"/>
    <s v="-"/>
    <x v="1"/>
    <x v="2"/>
  </r>
  <r>
    <x v="116"/>
    <n v="339039"/>
    <n v="1"/>
    <x v="69"/>
    <s v="Projeto Fiotec: PROGRAMA INSTITUCIONAL FIOCRUZ SAUDÁVEL"/>
    <s v="SEAD/COGEPE"/>
    <n v="9703102.5099999998"/>
    <n v="9703102.5099999998"/>
    <s v="-"/>
    <s v="-"/>
    <s v="-"/>
    <x v="1"/>
    <x v="5"/>
  </r>
  <r>
    <x v="117"/>
    <n v="339039"/>
    <n v="1"/>
    <x v="70"/>
    <s v="Projeto Fiotec: PROGRAMA DE INCENTIVO AO DESENVOLVIMENTO INSTITUCIONAL (PIDI II) DA FIOCRUZ CEARÁ 2023-2024"/>
    <s v="PR/EPP"/>
    <n v="1526339.65"/>
    <n v="1526339.65"/>
    <s v="-"/>
    <s v="-"/>
    <s v="-"/>
    <x v="1"/>
    <x v="5"/>
  </r>
  <r>
    <x v="118"/>
    <n v="339039"/>
    <n v="1"/>
    <x v="71"/>
    <s v="Assinatura digital da plataforma de conhecimento e informações sobre Licitação e Contratos com disponibilização de consultoria jurídica à distância para toda a FIOCRUZ."/>
    <s v="COGEAD/DECOM/SEAC"/>
    <n v="17000"/>
    <n v="17000"/>
    <s v="-"/>
    <s v="-"/>
    <s v="-"/>
    <x v="1"/>
    <x v="2"/>
  </r>
  <r>
    <x v="119"/>
    <n v="339039"/>
    <n v="1"/>
    <x v="72"/>
    <s v="Contratação de Curso Técnica de Entrevistas, Interrogatório e Detecção de Mentiras ( CORREGEDORIA)"/>
    <s v="Corregedoria Setorial da Fiocruz"/>
    <n v="0"/>
    <n v="0"/>
    <s v="-"/>
    <s v="-"/>
    <s v="-"/>
    <x v="1"/>
    <x v="2"/>
  </r>
  <r>
    <x v="120"/>
    <n v="339035"/>
    <n v="120"/>
    <x v="73"/>
    <s v="Serviços de Propriedade Intelectual"/>
    <s v="GESTEC"/>
    <n v="6161469.1699999999"/>
    <n v="5622122.0555999996"/>
    <s v="-"/>
    <s v="-"/>
    <s v="-"/>
    <x v="1"/>
    <x v="4"/>
  </r>
  <r>
    <x v="121"/>
    <n v="339035"/>
    <n v="1"/>
    <x v="8"/>
    <s v="Serviços de Propriedade Intelectual"/>
    <s v="GESTEC"/>
    <m/>
    <m/>
    <s v="-"/>
    <s v="-"/>
    <s v="-"/>
    <x v="1"/>
    <x v="4"/>
  </r>
  <r>
    <x v="122"/>
    <n v="339039"/>
    <n v="1"/>
    <x v="74"/>
    <s v="Projeto Fiotec: Programa de Certificação Fiocruz para Bancos de Leite Humano"/>
    <s v="PR/VPPIS"/>
    <n v="8917886.8000000007"/>
    <n v="8917886.8000000007"/>
    <s v="-"/>
    <s v="-"/>
    <s v="-"/>
    <x v="1"/>
    <x v="5"/>
  </r>
  <r>
    <x v="123"/>
    <n v="339039"/>
    <n v="1"/>
    <x v="75"/>
    <s v="PRESTACAO DE SERVICO DE PUBLICACAO DE ARTIGOS CIENTIFICOS EM REVISTA ESPECIALIZADA"/>
    <s v="Fiocruz MS"/>
    <n v="10562.5"/>
    <n v="10562.5"/>
    <s v="-"/>
    <s v="-"/>
    <s v="-"/>
    <x v="1"/>
    <x v="2"/>
  </r>
  <r>
    <x v="124"/>
    <n v="339039"/>
    <n v="1"/>
    <x v="76"/>
    <s v="PAGMENTO DE ANUIDADE - FAUBAI"/>
    <s v="CRIS"/>
    <n v="1639"/>
    <n v="1639"/>
    <s v="-"/>
    <s v="-"/>
    <s v="-"/>
    <x v="1"/>
    <x v="2"/>
  </r>
  <r>
    <x v="125"/>
    <n v="339039"/>
    <n v="1"/>
    <x v="77"/>
    <s v="Seminário Nacional de Gestão de Pessoas "/>
    <s v="SGT"/>
    <n v="7800"/>
    <n v="7800"/>
    <s v="-"/>
    <s v="-"/>
    <s v="-"/>
    <x v="1"/>
    <x v="2"/>
  </r>
  <r>
    <x v="126"/>
    <n v="449052"/>
    <n v="1"/>
    <x v="78"/>
    <s v="Aquisição/Importação de equipamento de laboratório."/>
    <s v="VPPCB"/>
    <n v="375300"/>
    <n v="375300"/>
    <s v="-"/>
    <s v="-"/>
    <s v="-"/>
    <x v="1"/>
    <x v="2"/>
  </r>
  <r>
    <x v="127"/>
    <n v="339035"/>
    <n v="2"/>
    <x v="79"/>
    <s v="Contratação de licenças de Software Antimalware, AntiSpam, segurança avançada para servidores e Endpoint, contemplando contratação de operação de serviços de segurança e atualização de versões, releases e patchs de correção"/>
    <s v="COGETIC"/>
    <n v="9885932.7799999993"/>
    <n v="5658370.5"/>
    <s v="-"/>
    <s v="-"/>
    <s v="-"/>
    <x v="1"/>
    <x v="1"/>
  </r>
  <r>
    <x v="128"/>
    <n v="339040"/>
    <n v="4"/>
    <x v="8"/>
    <s v="Contratação de licenças de Software Antimalware, AntiSpam, segurança avançada para servidores e Endpoint, contemplando contratação de operação de serviços de segurança e atualização de versões, releases e patchs de correção"/>
    <s v="COGETIC"/>
    <m/>
    <m/>
    <s v="-"/>
    <s v="-"/>
    <s v="-"/>
    <x v="1"/>
    <x v="1"/>
  </r>
  <r>
    <x v="129"/>
    <n v="339040"/>
    <n v="1"/>
    <x v="8"/>
    <s v="Contratação de licenças de Software Antimalware, AntiSpam, segurança avançada para servidores e Endpoint, contemplando contratação de operação de serviços de segurança e atualização de versões, releases e patchs de correção"/>
    <s v="COGETIC"/>
    <m/>
    <m/>
    <s v="-"/>
    <s v="-"/>
    <s v="-"/>
    <x v="1"/>
    <x v="1"/>
  </r>
  <r>
    <x v="130"/>
    <n v="339039"/>
    <n v="1"/>
    <x v="80"/>
    <s v="PRESTACAO DE SERVICO DE PUBLICACAO DE ARTIGOS CIENTIFICOS EM REVISTA ESPECIALIZADA"/>
    <s v="CDTS"/>
    <n v="10944"/>
    <n v="10944"/>
    <s v="-"/>
    <s v="-"/>
    <s v="-"/>
    <x v="1"/>
    <x v="2"/>
  </r>
  <r>
    <x v="131"/>
    <n v="339039"/>
    <n v="1"/>
    <x v="81"/>
    <s v="Pagamento de assinatura bienal da Lista de Autoridades Governamentais - LAG"/>
    <s v="AGEPLAN"/>
    <n v="3750"/>
    <n v="3750"/>
    <s v="-"/>
    <s v="-"/>
    <s v="-"/>
    <x v="1"/>
    <x v="2"/>
  </r>
  <r>
    <x v="132"/>
    <n v="339039"/>
    <n v="1"/>
    <x v="82"/>
    <s v="Projeto Fiocruz: “Modernização dos processos de gestão, de apoio, de governança e controle da Fiocruz, com foco na melhoria das atividades finalísticas, considerando o contexto da atuação nacional e as ações de internacionalização da Fiocruz – PIDI/DIREX”."/>
    <s v="VPGDI"/>
    <n v="8906766.0800000001"/>
    <n v="8906766.0800000001"/>
    <s v="-"/>
    <s v="-"/>
    <s v="-"/>
    <x v="1"/>
    <x v="5"/>
  </r>
  <r>
    <x v="133"/>
    <n v="339039"/>
    <n v="1"/>
    <x v="83"/>
    <s v="Contratação de pessoa física, visando desenvolver “in loco” atividades de apoio para a realização do inventário de materiais permanentes, nas Unidades Centralizadas da FIOCRUZ"/>
    <s v="SEPAT/COGEAD"/>
    <n v="12000"/>
    <n v="12000"/>
    <s v="-"/>
    <s v="-"/>
    <s v="-"/>
    <x v="1"/>
    <x v="5"/>
  </r>
  <r>
    <x v="134"/>
    <n v="339039"/>
    <n v="1"/>
    <x v="84"/>
    <s v="Publicação de artigo científico"/>
    <s v="FIOCRUZ/MS"/>
    <n v="8135.5"/>
    <n v="8135.5"/>
    <s v="-"/>
    <s v="-"/>
    <s v="-"/>
    <x v="1"/>
    <x v="2"/>
  </r>
  <r>
    <x v="135"/>
    <n v="339030"/>
    <n v="1"/>
    <x v="85"/>
    <s v="MATERIAL DE LABORATORIAL: QUÍMICOS E DETERGENTES"/>
    <s v="Diversos"/>
    <n v="49878.25"/>
    <n v="27484.76"/>
    <s v="-"/>
    <s v="-"/>
    <s v="-"/>
    <x v="1"/>
    <x v="4"/>
  </r>
  <r>
    <x v="136"/>
    <n v="339030"/>
    <n v="5"/>
    <x v="8"/>
    <s v="MATERIAL DE LABORATORIAL: QUÍMICOS E DETERGENTES"/>
    <s v="Diversos"/>
    <m/>
    <m/>
    <s v="-"/>
    <s v="-"/>
    <s v="-"/>
    <x v="1"/>
    <x v="4"/>
  </r>
  <r>
    <x v="137"/>
    <n v="339030"/>
    <n v="2"/>
    <x v="8"/>
    <s v="MATERIAL DE LABORATORIAL: QUÍMICOS E DETERGENTES"/>
    <s v="Diversos"/>
    <m/>
    <m/>
    <s v="-"/>
    <s v="-"/>
    <s v="-"/>
    <x v="1"/>
    <x v="4"/>
  </r>
  <r>
    <x v="138"/>
    <n v="339030"/>
    <n v="1"/>
    <x v="8"/>
    <s v="MATERIAL DE LABORATORIAL: QUÍMICOS E DETERGENTES"/>
    <s v="Diversos"/>
    <m/>
    <m/>
    <s v="-"/>
    <s v="-"/>
    <s v="-"/>
    <x v="1"/>
    <x v="4"/>
  </r>
  <r>
    <x v="139"/>
    <n v="339030"/>
    <n v="21"/>
    <x v="8"/>
    <s v="MATERIAL DE LABORATORIAL: QUÍMICOS E DETERGENTES"/>
    <s v="Diversos"/>
    <m/>
    <m/>
    <s v="-"/>
    <s v="-"/>
    <s v="-"/>
    <x v="1"/>
    <x v="4"/>
  </r>
  <r>
    <x v="140"/>
    <n v="339030"/>
    <n v="1"/>
    <x v="8"/>
    <s v="MATERIAL DE LABORATORIAL: QUÍMICOS E DETERGENTES"/>
    <s v="Diversos"/>
    <m/>
    <m/>
    <s v="-"/>
    <s v="-"/>
    <s v="-"/>
    <x v="1"/>
    <x v="4"/>
  </r>
  <r>
    <x v="141"/>
    <n v="1"/>
    <n v="1"/>
    <x v="86"/>
    <s v="inscrição para participação no curso Elaboração de Notas Explicativas e Análise de Balanços - Aspectos Gerais e Específicos de Acordo com o MCASP da STN ,"/>
    <s v="SGT/COGEAD"/>
    <n v="2000"/>
    <n v="2000"/>
    <s v="-"/>
    <s v="-"/>
    <s v="-"/>
    <x v="1"/>
    <x v="2"/>
  </r>
  <r>
    <x v="142"/>
    <n v="339039"/>
    <n v="1"/>
    <x v="87"/>
    <s v=" Inscrição de Servidores para participação no 10º Contratos Week -  Semana Nacional de Estudos Avançados em Contratos Administrativos"/>
    <s v="SGT/COGEAD"/>
    <n v="18000"/>
    <n v="18000"/>
    <s v="-"/>
    <s v="-"/>
    <s v="-"/>
    <x v="1"/>
    <x v="2"/>
  </r>
  <r>
    <x v="143"/>
    <n v="339030"/>
    <n v="1"/>
    <x v="88"/>
    <s v="Aquisição de solução corporativa de telefonia"/>
    <s v="COGETIC"/>
    <n v="4661358.25"/>
    <n v="3916046.07"/>
    <s v="-"/>
    <s v="-"/>
    <s v="-"/>
    <x v="1"/>
    <x v="4"/>
  </r>
  <r>
    <x v="144"/>
    <n v="339040"/>
    <n v="2"/>
    <x v="8"/>
    <s v="Aquisição de solução corporativa de telefonia"/>
    <s v="COGETIC"/>
    <m/>
    <m/>
    <s v="-"/>
    <s v="-"/>
    <s v="-"/>
    <x v="1"/>
    <x v="4"/>
  </r>
  <r>
    <x v="145"/>
    <n v="449052"/>
    <n v="9"/>
    <x v="8"/>
    <s v="Aquisição de solução corporativa de telefonia"/>
    <s v="COGETIC"/>
    <m/>
    <m/>
    <s v="-"/>
    <s v="-"/>
    <s v="-"/>
    <x v="1"/>
    <x v="4"/>
  </r>
  <r>
    <x v="146"/>
    <n v="449052"/>
    <n v="8"/>
    <x v="8"/>
    <s v="Aquisição de solução corporativa de telefonia"/>
    <s v="COGETIC"/>
    <m/>
    <m/>
    <s v="-"/>
    <s v="-"/>
    <s v="-"/>
    <x v="1"/>
    <x v="4"/>
  </r>
  <r>
    <x v="147"/>
    <n v="3339039"/>
    <n v="1"/>
    <x v="89"/>
    <s v="PRESTACAO DE SERVICO DE LOCACAO DE ESTANDE, CONFORME PROJETO BASICO. XXXVII Congresso Conasems"/>
    <s v="PR/SEVEN"/>
    <n v="150000"/>
    <n v="150000"/>
    <s v="-"/>
    <s v="-"/>
    <s v="-"/>
    <x v="1"/>
    <x v="2"/>
  </r>
  <r>
    <x v="148"/>
    <n v="339039"/>
    <n v="1"/>
    <x v="90"/>
    <s v="Projeto Fiotec: Abordagens sobre o impacto socioambiental da mineração no Brasil"/>
    <s v="Presidência"/>
    <n v="1100000"/>
    <n v="1100000"/>
    <s v="-"/>
    <s v="-"/>
    <s v="-"/>
    <x v="1"/>
    <x v="5"/>
  </r>
  <r>
    <x v="149"/>
    <n v="339039"/>
    <n v="1"/>
    <x v="91"/>
    <s v="Projeto Fiotec: Cozinhas_x000a_Solidárias: do alimento aos Direitos de Cidadania"/>
    <s v="PR/EPP"/>
    <n v="725000"/>
    <n v="725000"/>
    <s v="-"/>
    <s v="-"/>
    <s v="-"/>
    <x v="1"/>
    <x v="5"/>
  </r>
  <r>
    <x v="150"/>
    <n v="339030"/>
    <n v="1"/>
    <x v="92"/>
    <s v="Aquisição de água mineral sem gás, garrafão 20L"/>
    <s v="SEAM/COGEAD"/>
    <n v="333534.75"/>
    <n v="236371"/>
    <s v="-"/>
    <s v="-"/>
    <s v="-"/>
    <x v="1"/>
    <x v="4"/>
  </r>
  <r>
    <x v="151"/>
    <n v="339030"/>
    <n v="1"/>
    <x v="8"/>
    <s v="Aquisição de água mineral sem gás, garrafão 20L"/>
    <s v="SEAM/COGEAD"/>
    <m/>
    <m/>
    <s v="-"/>
    <s v="-"/>
    <s v="-"/>
    <x v="1"/>
    <x v="4"/>
  </r>
  <r>
    <x v="152"/>
    <n v="3339039"/>
    <n v="1"/>
    <x v="93"/>
    <s v="Projeto Fiotec:  Avaliação do PRONON do PRONAS/PCD e aprimoramento dos programas para os próximos anos fiscais– Fase II"/>
    <s v="PR/VPGDI"/>
    <n v="1422000"/>
    <n v="1422000"/>
    <s v="-"/>
    <s v="-"/>
    <s v="-"/>
    <x v="1"/>
    <x v="5"/>
  </r>
  <r>
    <x v="153"/>
    <n v="339039"/>
    <n v="1"/>
    <x v="94"/>
    <s v="Anuidade do SBPC - SOCIEDADE BRASILEIRA PARA O PROGRESSO DA CIÊNCIA"/>
    <s v="Presidência"/>
    <n v="100000"/>
    <n v="100000"/>
    <s v="-"/>
    <s v="-"/>
    <s v="-"/>
    <x v="1"/>
    <x v="2"/>
  </r>
  <r>
    <x v="154"/>
    <n v="339039"/>
    <n v="2"/>
    <x v="95"/>
    <s v="Serviço de confecção de materiais de divulgação - Sacolas ecológicas e Necessaries"/>
    <s v="AGEPLAN/SGT"/>
    <n v="27893.35"/>
    <n v="27893.35"/>
    <s v="-"/>
    <s v="-"/>
    <s v="-"/>
    <x v="1"/>
    <x v="5"/>
  </r>
  <r>
    <x v="155"/>
    <n v="339039"/>
    <n v="1"/>
    <x v="96"/>
    <s v="CONTRATAÇÃO DE EMPRESA ESPECIALIZADA PARA PRESTAÇÃO DE SERVIÇO NA MANUTENÇÃO PREVENTIVA DE DUAS (02) LEITORAS DE MICROFILMES."/>
    <s v="SAM/COGEAD"/>
    <n v="2829.5"/>
    <n v="2000"/>
    <s v="-"/>
    <s v="-"/>
    <s v="-"/>
    <x v="1"/>
    <x v="5"/>
  </r>
  <r>
    <x v="156"/>
    <n v="339039"/>
    <n v="1"/>
    <x v="97"/>
    <s v="Inscrição de 02 servidores na 18ª edição do Congresso RedPOP"/>
    <s v="CDTS"/>
    <n v="1280"/>
    <n v="1280"/>
    <s v="-"/>
    <s v="-"/>
    <s v="-"/>
    <x v="1"/>
    <x v="2"/>
  </r>
  <r>
    <x v="157"/>
    <n v="339039"/>
    <n v="1"/>
    <x v="98"/>
    <s v="CONTRATAÇÃO DE PRESTAÇÃO DE SERVIÇO PARA DIGITALIZAÇÃO EM MICROFILMES"/>
    <s v="SAM/COGEAD"/>
    <n v="14707.32"/>
    <n v="9000"/>
    <s v="-"/>
    <s v="-"/>
    <s v="-"/>
    <x v="1"/>
    <x v="5"/>
  </r>
  <r>
    <x v="158"/>
    <n v="339039"/>
    <n v="1"/>
    <x v="99"/>
    <s v="Projeto Fiotec: Estruturação e fortalecimento da Coordenação de Equidade, Diversidade, Inclusão e Políticas Afirmativas/CEDIPA"/>
    <s v="PR/EPP"/>
    <n v="963908.18"/>
    <n v="963908.18"/>
    <s v="-"/>
    <s v="-"/>
    <s v="-"/>
    <x v="1"/>
    <x v="5"/>
  </r>
  <r>
    <x v="159"/>
    <n v="339039"/>
    <n v="1"/>
    <x v="100"/>
    <s v="Projeto Fiotec: Engajamento social e a participação efetiva do controle social na Ciência, Tecnologia e Inovação em Saúde – Integra Segunda Fase"/>
    <s v="PR/VPPIS"/>
    <n v="3000022.56"/>
    <n v="3000022.56"/>
    <s v="-"/>
    <s v="-"/>
    <s v="-"/>
    <x v="1"/>
    <x v="5"/>
  </r>
  <r>
    <x v="160"/>
    <n v="339039"/>
    <n v="1"/>
    <x v="101"/>
    <s v=" Inscrição de Servidor no curso Power BI Avançado Para Análise de Dados com DAX "/>
    <s v="COGEPE"/>
    <n v="899"/>
    <n v="899"/>
    <s v="-"/>
    <s v="-"/>
    <s v="-"/>
    <x v="1"/>
    <x v="2"/>
  </r>
  <r>
    <x v="161"/>
    <n v="339039"/>
    <n v="1"/>
    <x v="102"/>
    <s v="Recolhimento de Anuidade em favor da Associação Internacional de Institutos Nacionais de Saúde Pública – IANPHI,  referente ao ano de 2023"/>
    <s v="PR/CRIS"/>
    <n v="15960"/>
    <n v="15960"/>
    <s v="-"/>
    <s v="-"/>
    <s v="-"/>
    <x v="1"/>
    <x v="2"/>
  </r>
  <r>
    <x v="162"/>
    <n v="339039"/>
    <n v="1"/>
    <x v="103"/>
    <s v="3º Seminário Nacional de Processo Administrativo Disciplinar"/>
    <s v="CORREGEDORIA"/>
    <n v="17960"/>
    <n v="17960"/>
    <s v="-"/>
    <s v="-"/>
    <s v="-"/>
    <x v="1"/>
    <x v="2"/>
  </r>
  <r>
    <x v="163"/>
    <n v="339039"/>
    <n v="1"/>
    <x v="104"/>
    <s v="INSCRICAO DE SERVIDOR EM CURSOS"/>
    <s v="SGT/COGEAD"/>
    <n v="3440"/>
    <n v="3440"/>
    <s v="-"/>
    <s v="-"/>
    <s v="-"/>
    <x v="1"/>
    <x v="2"/>
  </r>
  <r>
    <x v="164"/>
    <n v="339030"/>
    <n v="1"/>
    <x v="105"/>
    <s v="Tubo de ensaio Qubit - Thermo fischer"/>
    <s v="FIOCRUZ/MS"/>
    <n v="3980.7"/>
    <n v="3980.7"/>
    <s v="-"/>
    <s v="-"/>
    <s v="-"/>
    <x v="1"/>
    <x v="2"/>
  </r>
  <r>
    <x v="165"/>
    <n v="3339039"/>
    <n v="1"/>
    <x v="106"/>
    <s v="Fortalecer a capac. de vig. em saúde na prep. e resp. da Fiocruz a sit. de int. em saúde pública"/>
    <s v="PR/EPP"/>
    <n v="12000000"/>
    <n v="12000000"/>
    <s v="-"/>
    <s v="-"/>
    <s v="-"/>
    <x v="1"/>
    <x v="5"/>
  </r>
  <r>
    <x v="166"/>
    <n v="339039"/>
    <n v="1"/>
    <x v="107"/>
    <s v="Projeto Fiotec: Escola Socioambiental Verde Que Te Quero Ver"/>
    <s v="PR/EPP"/>
    <n v="100000"/>
    <n v="100000"/>
    <s v="-"/>
    <s v="-"/>
    <s v="-"/>
    <x v="1"/>
    <x v="5"/>
  </r>
  <r>
    <x v="167"/>
    <n v="339030"/>
    <n v="1"/>
    <x v="108"/>
    <s v="Aquisição de kit dental para o Fiocruz pra Você"/>
    <s v="SEVEN"/>
    <n v="16000"/>
    <n v="19600"/>
    <s v="-"/>
    <s v="-"/>
    <s v="-"/>
    <x v="1"/>
    <x v="5"/>
  </r>
  <r>
    <x v="168"/>
    <n v="339039"/>
    <n v="1"/>
    <x v="109"/>
    <s v="Treinamento de Desenvolvimento de Liderança Coaching Integrado Sistêmico - método CIS"/>
    <s v="SGT/COGEAD"/>
    <n v="7633.98"/>
    <n v="7633.98"/>
    <s v="-"/>
    <s v="-"/>
    <s v="-"/>
    <x v="1"/>
    <x v="2"/>
  </r>
  <r>
    <x v="169"/>
    <n v="339039"/>
    <n v="1"/>
    <x v="110"/>
    <s v="Projeto Fiotec: Radar Saúde Favela"/>
    <s v="PR/EPP"/>
    <n v="264933"/>
    <n v="264933"/>
    <s v="-"/>
    <s v="-"/>
    <s v="-"/>
    <x v="1"/>
    <x v="5"/>
  </r>
  <r>
    <x v="170"/>
    <n v="3339039"/>
    <n v="1"/>
    <x v="111"/>
    <s v="Projeto Fiotec: “Plano de Trabalho Interinstitucional com vistas ao desenvolvimento sustentável territorial&quot;"/>
    <s v="PR/EPP"/>
    <n v="2999996.14"/>
    <n v="2999996.14"/>
    <s v=""/>
    <s v="-"/>
    <s v="-"/>
    <x v="1"/>
    <x v="5"/>
  </r>
  <r>
    <x v="171"/>
    <n v="3339039"/>
    <n v="1"/>
    <x v="112"/>
    <s v="Projeto Fiotec: “Promoção da saúde e agricultura urbana agroecológica: construção de conhecimentos em redes”."/>
    <s v="PR/EPP"/>
    <n v="890000"/>
    <n v="890000"/>
    <s v=""/>
    <s v="-"/>
    <s v="-"/>
    <x v="1"/>
    <x v="5"/>
  </r>
  <r>
    <x v="172"/>
    <n v="3339039"/>
    <n v="1"/>
    <x v="8"/>
    <m/>
    <s v="PR/EPP"/>
    <m/>
    <m/>
    <s v=""/>
    <s v="-"/>
    <s v="-"/>
    <x v="1"/>
    <x v="5"/>
  </r>
  <r>
    <x v="173"/>
    <n v="339039"/>
    <n v="1"/>
    <x v="113"/>
    <s v="Contratação do estande da Fiocruz na Décima Primeira Edição do Green Rio"/>
    <s v="SEVEN"/>
    <n v="49000"/>
    <n v="49000"/>
    <s v="-"/>
    <s v="-"/>
    <s v="-"/>
    <x v="1"/>
    <x v="2"/>
  </r>
  <r>
    <x v="174"/>
    <n v="339039"/>
    <n v="1"/>
    <x v="114"/>
    <s v="PROJETO FIOTEC: Rede de Direitos Humanos"/>
    <s v="PR/EPP"/>
    <n v="2501000"/>
    <n v="2501000"/>
    <s v=""/>
    <s v="-"/>
    <s v="-"/>
    <x v="1"/>
    <x v="5"/>
  </r>
  <r>
    <x v="175"/>
    <n v="339039"/>
    <n v="1"/>
    <x v="8"/>
    <m/>
    <s v="PR/EPP"/>
    <m/>
    <m/>
    <s v=""/>
    <s v="-"/>
    <s v="-"/>
    <x v="1"/>
    <x v="5"/>
  </r>
  <r>
    <x v="176"/>
    <n v="3339039"/>
    <n v="1"/>
    <x v="115"/>
    <s v="Projeto Fiotec: Implementação de Ações para o Fortal. de Práticas Socioambientais - Crescendo com Manguinhos 2023"/>
    <s v="PR/EPP"/>
    <n v="499982.32"/>
    <n v="499982.32"/>
    <s v=""/>
    <s v="-"/>
    <s v="-"/>
    <x v="1"/>
    <x v="5"/>
  </r>
  <r>
    <x v="177"/>
    <n v="3339039"/>
    <n v="1"/>
    <x v="116"/>
    <s v="Projeto Fiotec: Ações para o Fortalecimento da Educação na Fiocruz com vistas ao Desenvolvimento Institucional PIDI"/>
    <s v="PR/EPP"/>
    <n v="22720321.09"/>
    <n v="22720321.09"/>
    <s v="-"/>
    <s v="-"/>
    <s v="-"/>
    <x v="1"/>
    <x v="5"/>
  </r>
  <r>
    <x v="178"/>
    <n v="3339039"/>
    <n v="1"/>
    <x v="117"/>
    <s v="Projeto Fiotec: Ações para o desenvolvimento institucional inovador dos campos da Informação e Comunicação"/>
    <s v="PR/EPP"/>
    <n v="6154680.8499999996"/>
    <n v="6154680.8499999996"/>
    <s v="-"/>
    <s v="-"/>
    <s v="-"/>
    <x v="1"/>
    <x v="5"/>
  </r>
  <r>
    <x v="179"/>
    <n v="3339039"/>
    <n v="1"/>
    <x v="118"/>
    <s v="Projeto Fiotec: Desenvolvimento de Ações de Cooperação Internacional em Diplomacia da Saúde e Saúde Global, com Países Africanos e da Comunidade de Países de Língua Portuguesa - CPLP"/>
    <s v="PR/EPP"/>
    <n v="285658.13"/>
    <n v="285658.13"/>
    <s v="-"/>
    <s v="-"/>
    <s v="-"/>
    <x v="1"/>
    <x v="5"/>
  </r>
  <r>
    <x v="180"/>
    <n v="339030"/>
    <n v="1"/>
    <x v="119"/>
    <s v="Compra da roupa do Zé Gotinha"/>
    <s v="SEVEN"/>
    <n v="16123.18"/>
    <n v="7980"/>
    <s v="-"/>
    <s v="-"/>
    <s v="-"/>
    <x v="1"/>
    <x v="5"/>
  </r>
  <r>
    <x v="181"/>
    <n v="3339039"/>
    <n v="1"/>
    <x v="120"/>
    <s v="Projeto Fiotec: Organização e aperfeiçoamento da Gestão da Pesquisa e Coleções Biológicas para a produção e disseminação do conhecimento"/>
    <s v="PR/VPPCB"/>
    <n v="5358164.47"/>
    <n v="5358164.47"/>
    <s v="-"/>
    <s v="-"/>
    <s v="-"/>
    <x v="1"/>
    <x v="5"/>
  </r>
  <r>
    <x v="182"/>
    <n v="3339039"/>
    <n v="1"/>
    <x v="121"/>
    <s v="Projeto Fiotec: Saúde e Direitos Humanos: a formação do coletivo de saúde das populações atingidas por barragens na promoção do direito a um território sustentável e saudável"/>
    <s v="PR/EPP"/>
    <n v="1752667"/>
    <n v="1752667"/>
    <s v="-"/>
    <s v="-"/>
    <s v="-"/>
    <x v="1"/>
    <x v="5"/>
  </r>
  <r>
    <x v="183"/>
    <n v="3339039"/>
    <n v="1"/>
    <x v="8"/>
    <s v="Projeto Fiotec: Saúde e Direitos Humanos: a formação do coletivo de saúde das populações atingidas por barragens na promoção do direito a um território sustentável e saudável"/>
    <s v="PR/EPP"/>
    <m/>
    <m/>
    <s v="-"/>
    <s v="-"/>
    <s v="-"/>
    <x v="1"/>
    <x v="5"/>
  </r>
  <r>
    <x v="184"/>
    <n v="3339039"/>
    <n v="1"/>
    <x v="8"/>
    <s v="Projeto Fiotec: Saúde e Direitos Humanos: a formação do coletivo de saúde das populações atingidas por barragens na promoção do direito a um território sustentável e saudável"/>
    <s v="PR/EPP"/>
    <m/>
    <m/>
    <s v="-"/>
    <s v="-"/>
    <s v="-"/>
    <x v="1"/>
    <x v="5"/>
  </r>
  <r>
    <x v="185"/>
    <n v="3339039"/>
    <n v="1"/>
    <x v="8"/>
    <s v="Projeto Fiotec: Saúde e Direitos Humanos: a formação do coletivo de saúde das populações atingidas por barragens na promoção do direito a um território sustentável e saudável"/>
    <s v="PR/EPP"/>
    <m/>
    <m/>
    <s v="-"/>
    <s v="-"/>
    <s v="-"/>
    <x v="1"/>
    <x v="5"/>
  </r>
  <r>
    <x v="186"/>
    <n v="3339039"/>
    <n v="1"/>
    <x v="8"/>
    <s v="Projeto Fiotec: Saúde e Direitos Humanos: a formação do coletivo de saúde das populações atingidas por barragens na promoção do direito a um território sustentável e saudável"/>
    <s v="PR/EPP"/>
    <m/>
    <m/>
    <s v="-"/>
    <s v="-"/>
    <s v="-"/>
    <x v="1"/>
    <x v="5"/>
  </r>
  <r>
    <x v="187"/>
    <n v="3339039"/>
    <n v="1"/>
    <x v="8"/>
    <s v="Projeto Fiotec: Saúde e Direitos Humanos: a formação do coletivo de saúde das populações atingidas por barragens na promoção do direito a um território sustentável e saudável"/>
    <s v="PR/EPP"/>
    <m/>
    <m/>
    <s v="-"/>
    <s v="-"/>
    <s v="-"/>
    <x v="1"/>
    <x v="5"/>
  </r>
  <r>
    <x v="188"/>
    <n v="3339039"/>
    <n v="1"/>
    <x v="8"/>
    <s v="Projeto Fiotec: Saúde e Direitos Humanos: a formação do coletivo de saúde das populações atingidas por barragens na promoção do direito a um território sustentável e saudável"/>
    <s v="PR/EPP"/>
    <m/>
    <m/>
    <s v="-"/>
    <s v="-"/>
    <s v="-"/>
    <x v="1"/>
    <x v="5"/>
  </r>
  <r>
    <x v="188"/>
    <n v="3339039"/>
    <n v="1"/>
    <x v="8"/>
    <s v="Projeto Fiotec: Saúde e Direitos Humanos: a formação do coletivo de saúde das populações atingidas por barragens na promoção do direito a um território sustentável e saudável"/>
    <s v="PR/EPP"/>
    <m/>
    <m/>
    <s v="-"/>
    <s v="-"/>
    <s v="-"/>
    <x v="1"/>
    <x v="5"/>
  </r>
  <r>
    <x v="189"/>
    <n v="3339039"/>
    <n v="1"/>
    <x v="8"/>
    <s v="Projeto Fiotec: Saúde e Direitos Humanos: a formação do coletivo de saúde das populações atingidas por barragens na promoção do direito a um território sustentável e saudável"/>
    <s v="PR/EPP"/>
    <m/>
    <m/>
    <s v="-"/>
    <s v="-"/>
    <s v="-"/>
    <x v="1"/>
    <x v="5"/>
  </r>
  <r>
    <x v="190"/>
    <n v="339039"/>
    <n v="1"/>
    <x v="122"/>
    <s v="Projeto Fiotec: Implementação da Estratégia Fiocruz para a Agenda 2030, o desenvolvimento sustentável e a estruturação da Rede de Prospecção e Gestão Estratégica em Saúde – Fase III"/>
    <s v="PR/EPP"/>
    <n v="11760167.560000001"/>
    <n v="11760167.560000001"/>
    <s v="-"/>
    <s v="-"/>
    <s v="-"/>
    <x v="1"/>
    <x v="5"/>
  </r>
  <r>
    <x v="191"/>
    <n v="3339039"/>
    <n v="1"/>
    <x v="123"/>
    <s v="Projeto Fiotec: Prestação de serviços tecnológicos por meio da Rede de Plataformas Tecnológica Fiocruz para fortalecer o sistema nacional de ciência tecnológica e inovação em saúde no país"/>
    <s v="PR/VPPCB"/>
    <n v="28795756.510000002"/>
    <n v="28795756.510000002"/>
    <s v="-"/>
    <s v="-"/>
    <s v="-"/>
    <x v="1"/>
    <x v="5"/>
  </r>
  <r>
    <x v="156"/>
    <n v="339039"/>
    <n v="1"/>
    <x v="97"/>
    <s v="Contratação de Contratação de serviço - inscrição 02 (dois) Servidores na 18ª edição do Congresso RedPOP , nos termos da tabela abaixo, conforme condições e exigências estabelecidas neste instrumento."/>
    <s v="CDTS"/>
    <n v="1280"/>
    <n v="1280"/>
    <s v="-"/>
    <s v="-"/>
    <s v="-"/>
    <x v="1"/>
    <x v="2"/>
  </r>
  <r>
    <x v="192"/>
    <n v="339039"/>
    <n v="1"/>
    <x v="124"/>
    <s v="Inscrições em cursos"/>
    <s v="Diversos"/>
    <n v="135800"/>
    <n v="135800"/>
    <s v="-"/>
    <s v="-"/>
    <s v="-"/>
    <x v="1"/>
    <x v="2"/>
  </r>
  <r>
    <x v="193"/>
    <n v="339039"/>
    <n v="1"/>
    <x v="8"/>
    <s v="Inscrições em cursos"/>
    <s v="Diversos"/>
    <m/>
    <m/>
    <s v="-"/>
    <s v="-"/>
    <s v="-"/>
    <x v="1"/>
    <x v="2"/>
  </r>
  <r>
    <x v="194"/>
    <n v="339039"/>
    <n v="1"/>
    <x v="8"/>
    <s v="Inscrições em cursos"/>
    <s v="Diversos"/>
    <m/>
    <m/>
    <s v="-"/>
    <s v="-"/>
    <s v="-"/>
    <x v="1"/>
    <x v="2"/>
  </r>
  <r>
    <x v="195"/>
    <n v="339039"/>
    <n v="1"/>
    <x v="8"/>
    <s v="Inscrições em cursos"/>
    <s v="Diversos"/>
    <m/>
    <m/>
    <s v="-"/>
    <s v="-"/>
    <s v="-"/>
    <x v="1"/>
    <x v="2"/>
  </r>
  <r>
    <x v="196"/>
    <n v="339039"/>
    <n v="1"/>
    <x v="125"/>
    <s v="Inscrição de servidor em congresso"/>
    <s v="CDTS"/>
    <n v="1270"/>
    <n v="1270"/>
    <s v="-"/>
    <s v="-"/>
    <s v="-"/>
    <x v="1"/>
    <x v="2"/>
  </r>
  <r>
    <x v="197"/>
    <n v="339039"/>
    <n v="1"/>
    <x v="126"/>
    <s v="Recolhimento de Anuidade  a favor da Associação Rede Internacional Pasteur (Rede Pasteur), referente aos exercícios de 2022 e 2023"/>
    <s v="CRIS"/>
    <n v="82500"/>
    <n v="82500"/>
    <s v="-"/>
    <s v="-"/>
    <s v="-"/>
    <x v="1"/>
    <x v="2"/>
  </r>
  <r>
    <x v="198"/>
    <n v="339039"/>
    <n v="1"/>
    <x v="127"/>
    <s v="Contratação de Licença de Software para emissão de notas fiscais eletrônicas (Modelo 55) e emissão de arquivo de extensão .txt para tresmissão do Sped Fiscal da empresa Softem Informática EIRELLI."/>
    <s v="DEFIN"/>
    <n v="14292"/>
    <n v="14292"/>
    <s v="-"/>
    <s v="-"/>
    <s v="-"/>
    <x v="1"/>
    <x v="2"/>
  </r>
  <r>
    <x v="199"/>
    <n v="339039"/>
    <n v="1"/>
    <x v="128"/>
    <s v="Prestação de serviço de atualização do software “DANGEROUS GOODS REGULATIONS (EDGR), de empresa especializada em classificação de material perigoso (IATA - International Air Transport Association)"/>
    <s v="SIEX"/>
    <n v="2000"/>
    <n v="2000"/>
    <s v="-"/>
    <s v="-"/>
    <s v="-"/>
    <x v="1"/>
    <x v="2"/>
  </r>
  <r>
    <x v="200"/>
    <n v="339030"/>
    <n v="1"/>
    <x v="129"/>
    <s v="MATERIAL DE HOSPITALAR: AGULHA, SERINGA, COLETOR"/>
    <s v="Diversos"/>
    <n v="58010.6"/>
    <n v="23339.1"/>
    <s v="-"/>
    <s v="-"/>
    <s v="-"/>
    <x v="1"/>
    <x v="4"/>
  </r>
  <r>
    <x v="201"/>
    <n v="339030"/>
    <n v="4"/>
    <x v="8"/>
    <s v="MATERIAL DE HOSPITALAR: AGULHA, SERINGA, COLETOR"/>
    <s v="Diversos"/>
    <m/>
    <m/>
    <s v="-"/>
    <s v="-"/>
    <s v="-"/>
    <x v="1"/>
    <x v="4"/>
  </r>
  <r>
    <x v="202"/>
    <n v="339030"/>
    <n v="6"/>
    <x v="8"/>
    <s v="MATERIAL DE HOSPITALAR: AGULHA, SERINGA, COLETOR"/>
    <s v="Diversos"/>
    <m/>
    <m/>
    <s v="-"/>
    <s v="-"/>
    <s v="-"/>
    <x v="1"/>
    <x v="4"/>
  </r>
  <r>
    <x v="203"/>
    <n v="339030"/>
    <n v="1"/>
    <x v="8"/>
    <s v="MATERIAL DE HOSPITALAR: AGULHA, SERINGA, COLETOR"/>
    <s v="Diversos"/>
    <m/>
    <m/>
    <s v="-"/>
    <s v="-"/>
    <s v="-"/>
    <x v="1"/>
    <x v="4"/>
  </r>
  <r>
    <x v="204"/>
    <n v="339030"/>
    <n v="2"/>
    <x v="8"/>
    <s v="MATERIAL DE HOSPITALAR: AGULHA, SERINGA, COLETOR"/>
    <s v="Diversos"/>
    <m/>
    <m/>
    <s v="-"/>
    <s v="-"/>
    <s v="-"/>
    <x v="1"/>
    <x v="4"/>
  </r>
  <r>
    <x v="205"/>
    <n v="339030"/>
    <n v="8"/>
    <x v="8"/>
    <s v="MATERIAL DE HOSPITALAR: AGULHA, SERINGA, COLETOR"/>
    <s v="Diversos"/>
    <m/>
    <m/>
    <s v="-"/>
    <s v="-"/>
    <s v="-"/>
    <x v="1"/>
    <x v="4"/>
  </r>
  <r>
    <x v="206"/>
    <n v="339030"/>
    <n v="3"/>
    <x v="8"/>
    <s v="MATERIAL DE HOSPITALAR: AGULHA, SERINGA, COLETOR"/>
    <s v="Diversos"/>
    <m/>
    <m/>
    <s v="-"/>
    <s v="-"/>
    <s v="-"/>
    <x v="1"/>
    <x v="4"/>
  </r>
  <r>
    <x v="207"/>
    <n v="339030"/>
    <n v="11"/>
    <x v="8"/>
    <s v="MATERIAL DE HOSPITALAR: AGULHA, SERINGA, COLETOR"/>
    <s v="Diversos"/>
    <m/>
    <m/>
    <s v="-"/>
    <s v="-"/>
    <s v="-"/>
    <x v="1"/>
    <x v="4"/>
  </r>
  <r>
    <x v="208"/>
    <n v="339039"/>
    <n v="1"/>
    <x v="130"/>
    <s v="Contratação de serviço de agenciamento de cargas internacionais, despacho aduaneiro, seguro de carga e frete interno"/>
    <s v="SIEX"/>
    <n v="3559480.33"/>
    <n v="2369430.0099999998"/>
    <s v="-"/>
    <s v="-"/>
    <s v="-"/>
    <x v="1"/>
    <x v="1"/>
  </r>
  <r>
    <x v="209"/>
    <n v="3339039"/>
    <n v="1"/>
    <x v="131"/>
    <s v="Projeto Fiotec: Apoio ao aprimoramento da gestão das políticas e programas da Atenção Hospitalar, Domiciliar e de Urgência e da Força Nacional do SUS"/>
    <s v="PR/EPP"/>
    <n v="75184552"/>
    <n v="75184552"/>
    <s v="-"/>
    <s v="-"/>
    <s v="-"/>
    <x v="1"/>
    <x v="5"/>
  </r>
  <r>
    <x v="210"/>
    <n v="339039"/>
    <n v="2"/>
    <x v="132"/>
    <s v="Inscrição de servidores da COGEPE/Fiocruz no curso “Os impactos da Reforma Previdenciária sobre os Regimes Próprios de Previdência – EC n.º 103/2019 e Averbação de tempo de serviço e de contribuição na Administração Pública – Portaria MTP n.º 1.467/2022”, que será realizado no formato a distância, no período de 25 a 29 de setembro de 2023."/>
    <s v="SEAD"/>
    <n v="3680"/>
    <n v="3680"/>
    <s v="-"/>
    <s v="-"/>
    <s v="-"/>
    <x v="1"/>
    <x v="2"/>
  </r>
  <r>
    <x v="211"/>
    <n v="3339039"/>
    <n v="1"/>
    <x v="133"/>
    <s v="Projeto Fiotec:  Estruturação da presença internacional da Fiocruz"/>
    <s v="PR/VPPCB"/>
    <n v="5782451.7699999996"/>
    <n v="5782451.7699999996"/>
    <s v="-"/>
    <s v="-"/>
    <s v="-"/>
    <x v="1"/>
    <x v="5"/>
  </r>
  <r>
    <x v="212"/>
    <n v="339039"/>
    <n v="1"/>
    <x v="134"/>
    <s v="Inscrição de servidora no XXX Encontro da Sociedade Brasileira de Acústica - Sobrac/2023, que será realizado em Natal/RN, no período de 19 a 22 de novembro de 2023."/>
    <s v="COGEPE"/>
    <n v="600"/>
    <n v="600"/>
    <s v="-"/>
    <s v="-"/>
    <s v="-"/>
    <x v="1"/>
    <x v="2"/>
  </r>
  <r>
    <x v="213"/>
    <n v="3339039"/>
    <n v="1"/>
    <x v="135"/>
    <s v="Projeto Fiotec: XII Congresso Brasileiro de Agroecologia: em movimento: semeando agroecologia, colhendo saúde na boca do povo"/>
    <s v="PR/EPP"/>
    <n v="2432174"/>
    <n v="2432174"/>
    <s v="-"/>
    <s v="-"/>
    <s v="-"/>
    <x v="1"/>
    <x v="5"/>
  </r>
  <r>
    <x v="214"/>
    <n v="339039"/>
    <n v="1"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15"/>
    <n v="339039"/>
    <n v="1"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16"/>
    <n v="339039"/>
    <m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17"/>
    <n v="339039"/>
    <n v="1"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18"/>
    <n v="339039"/>
    <n v="1"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19"/>
    <n v="339039"/>
    <n v="1"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20"/>
    <n v="339039"/>
    <n v="1"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21"/>
    <n v="339039"/>
    <n v="1"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22"/>
    <n v="339039"/>
    <n v="1"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23"/>
    <n v="339039"/>
    <n v="1"/>
    <x v="8"/>
    <s v="Projeto Fiotec: XII Congresso Brasileiro de Agroecologia: em movimento: semeando agroecologia, colhendo saúde na boca do povo"/>
    <s v="PR/EPP"/>
    <m/>
    <m/>
    <s v="-"/>
    <s v="-"/>
    <s v="-"/>
    <x v="1"/>
    <x v="5"/>
  </r>
  <r>
    <x v="224"/>
    <n v="339039"/>
    <n v="5"/>
    <x v="136"/>
    <s v="Contratação de serviço de recreação para crianças compreendendo distribuição de balão de gás hélio, oficina de pipa, montagem e monitoria para piscina de bola, pula-pula e cama elástica por regime de locação."/>
    <s v="SEVEN"/>
    <n v="45006.68"/>
    <n v="23198"/>
    <s v="-"/>
    <s v="-"/>
    <s v="-"/>
    <x v="1"/>
    <x v="5"/>
  </r>
  <r>
    <x v="225"/>
    <n v="339040"/>
    <n v="1"/>
    <x v="137"/>
    <s v="Contratação de licença de software de empresa especializada em classificação fiscal de mercadorias (TEC/NCM) "/>
    <s v="SIEX"/>
    <n v="827.1"/>
    <n v="827"/>
    <s v="-"/>
    <s v="-"/>
    <s v="-"/>
    <x v="1"/>
    <x v="5"/>
  </r>
  <r>
    <x v="226"/>
    <n v="339039"/>
    <n v="1"/>
    <x v="138"/>
    <s v="Contratação de empresa para criação, desenvolvimento, execução e finalização de 07 (sete) vídeos de animação educativos baseados nos capítulos do “Guia prático - Biodiversidade faz bem a Saúde”"/>
    <s v="PR/BIO/GABINETE"/>
    <n v="40450.080000000002"/>
    <n v="24500"/>
    <s v="-"/>
    <s v="-"/>
    <s v="-"/>
    <x v="1"/>
    <x v="5"/>
  </r>
  <r>
    <x v="227"/>
    <n v="339030"/>
    <n v="2"/>
    <x v="139"/>
    <s v=" Aquisição de equipamento de laboratório: Termociclador - Sistema de PCR em Tempo Real QuantStudio 7 Pro, com módulo para a realização de PCR com High Resolution Melting (HRM) e blocos de 96 poços (0,1 mL), 384 poços e bloco TLDA (TaqMan Low Density Array)."/>
    <s v="VPPCB"/>
    <n v="443809.15"/>
    <n v="443809.15"/>
    <s v="-"/>
    <s v="-"/>
    <s v="-"/>
    <x v="1"/>
    <x v="2"/>
  </r>
  <r>
    <x v="228"/>
    <n v="449052"/>
    <n v="1"/>
    <x v="8"/>
    <s v=" Aquisição de equipamento de laboratório: Termociclador - Sistema de PCR em Tempo Real QuantStudio 7 Pro, com módulo para a realização de PCR com High Resolution Melting (HRM) e blocos de 96 poços (0,1 mL), 384 poços e bloco TLDA (TaqMan Low Density Array)."/>
    <s v="VPPCB"/>
    <m/>
    <m/>
    <s v="-"/>
    <s v="-"/>
    <s v="-"/>
    <x v="1"/>
    <x v="2"/>
  </r>
  <r>
    <x v="229"/>
    <n v="3339039"/>
    <n v="1"/>
    <x v="140"/>
    <s v="Projeto Fiotec: “Fortalecimento das ações_x000a_estratégicas do Centro de Pesquisa, Inovação e Vigilância em Covid-19_x000a_e Emergências Sanitárias"/>
    <s v="PR/VPPCB"/>
    <n v="41538236.920000002"/>
    <n v="41538236.920000002"/>
    <s v="-"/>
    <s v="-"/>
    <s v="-"/>
    <x v="1"/>
    <x v="5"/>
  </r>
  <r>
    <x v="230"/>
    <n v="3339039"/>
    <n v="1"/>
    <x v="141"/>
    <s v="Projeto Fiotec: Territorialização da Agenda 2030 na perspectiva da determinação social da saúde: Direito à Cidade, Soberania e Segurança Alimentar e Saúde Única na região da Pedra Branca e entorno"/>
    <s v="PR/EPP"/>
    <n v="6427529.1299999999"/>
    <n v="6427529.1299999999"/>
    <s v="-"/>
    <s v="-"/>
    <s v="-"/>
    <x v="1"/>
    <x v="5"/>
  </r>
  <r>
    <x v="231"/>
    <n v="339039"/>
    <n v="1"/>
    <x v="142"/>
    <s v="Projeto Fiotec: Reforma Agrária no XII Congresso Brasileiro de Agroecologia"/>
    <s v="PR/EPP"/>
    <n v="170000"/>
    <n v="170000"/>
    <s v="-"/>
    <s v="-"/>
    <s v="-"/>
    <x v="1"/>
    <x v="5"/>
  </r>
  <r>
    <x v="232"/>
    <n v="339039"/>
    <n v="1"/>
    <x v="143"/>
    <s v="Prestação de serviço de publicação do artigo científico &quot;Uma Abordagem de Terapia Racional de Doenças Neoplásicas Baseada em Hub"/>
    <s v="CDTS"/>
    <n v="14289.49"/>
    <n v="14289.49"/>
    <s v="-"/>
    <s v="-"/>
    <s v="-"/>
    <x v="1"/>
    <x v="2"/>
  </r>
  <r>
    <x v="233"/>
    <n v="339039"/>
    <n v="1"/>
    <x v="144"/>
    <s v="Projeto Fiotec: Promoção das ações de Vigilância em Saúde para o fortalecimento das ações de promoção da saúde, prevenção e controle de doenças transmissíveis, não-transmissíveis e seus fatores de risco"/>
    <s v="PR/EPP"/>
    <n v="15250000"/>
    <n v="15250000"/>
    <s v="-"/>
    <s v="-"/>
    <s v="-"/>
    <x v="1"/>
    <x v="5"/>
  </r>
  <r>
    <x v="234"/>
    <n v="339039"/>
    <n v="1"/>
    <x v="145"/>
    <s v="Contratação de Serviço de Seguro de Acidentes Pessoais Coletivo para cerca de 610 bolsistas"/>
    <s v="EPSJV"/>
    <n v="15840"/>
    <n v="7920"/>
    <s v="-"/>
    <s v="-"/>
    <s v="-"/>
    <x v="1"/>
    <x v="5"/>
  </r>
  <r>
    <x v="235"/>
    <n v="339039"/>
    <n v="1"/>
    <x v="8"/>
    <s v="Contratação de Serviço de Seguro de Acidentes Pessoais Coletivo para cerca de 610 bolsistas"/>
    <s v="EPSJV"/>
    <m/>
    <m/>
    <s v="-"/>
    <s v="-"/>
    <s v="-"/>
    <x v="1"/>
    <x v="5"/>
  </r>
  <r>
    <x v="236"/>
    <n v="3339039"/>
    <n v="1"/>
    <x v="146"/>
    <s v="Projeto Fiotec: Produzir Estudos de Avaliação e Monitoramento de Tecnologias em Saúde"/>
    <s v="PR/EPP"/>
    <n v="448500"/>
    <n v="448500"/>
    <s v="-"/>
    <s v="-"/>
    <s v="-"/>
    <x v="1"/>
    <x v="5"/>
  </r>
  <r>
    <x v="237"/>
    <n v="339039"/>
    <n v="1"/>
    <x v="147"/>
    <s v="Inscrição de 6 (seis) Servidores para participação no VII Congresso de Gestão Tributária na Administração Pública - GTAP, ser realizado nos dias 16 e 17 de novembro de 2023, no Hotel Deville Prime, Salvador – BA. Luciana Vivorio Cardoso, Marcus Vinicius Mendonça, Denise Moraes Moreira, Marcia Cristina Pinheiro Gomes, Carlos Henrique da Silva Athayde, Maria de Lourdes Ferraz Heleodoro."/>
    <s v="25380.003237/2023-41"/>
    <n v="18000"/>
    <n v="18000"/>
    <s v="-"/>
    <s v="-"/>
    <s v="-"/>
    <x v="1"/>
    <x v="2"/>
  </r>
  <r>
    <x v="238"/>
    <n v="339039"/>
    <n v="1"/>
    <x v="148"/>
    <s v="Projeto Fiotec:  Suporte e Consolidação de ações Praticadas pela Comissão Técnica de Biossegurança e Bioproteção da Fiocruz (CTBio-Fiocruz/VPPCB)"/>
    <s v="PR/VPPCB"/>
    <n v="5164931.0999999996"/>
    <n v="5164931.0999999996"/>
    <s v="-"/>
    <s v="-"/>
    <s v="-"/>
    <x v="1"/>
    <x v="5"/>
  </r>
  <r>
    <x v="239"/>
    <n v="3339039"/>
    <n v="1"/>
    <x v="149"/>
    <s v="Projeto Fiotec:  Curso_x000a_“Saúde Comunitária: Uma Construção de Todos” – Edição de 2023"/>
    <s v="PR/EPP"/>
    <n v="130944.29"/>
    <n v="130944.29"/>
    <s v="-"/>
    <s v="-"/>
    <s v="-"/>
    <x v="1"/>
    <x v="5"/>
  </r>
  <r>
    <x v="240"/>
    <n v="3339039"/>
    <n v="1"/>
    <x v="150"/>
    <s v="Projeto Fiotec: Saúde, Ciência e Participação Popular: tecendo redes em defesa do SUS"/>
    <s v="PR/EPP"/>
    <n v="2219761"/>
    <n v="2219761"/>
    <s v="-"/>
    <s v="-"/>
    <s v="-"/>
    <x v="1"/>
    <x v="5"/>
  </r>
  <r>
    <x v="241"/>
    <n v="3339039"/>
    <n v="1"/>
    <x v="151"/>
    <s v="Projeto Fiotec: Programa Institucional de Territórios Sustentáveis e Saudáveis – PITSS"/>
    <s v="PR/EPP"/>
    <n v="4816285.3499999996"/>
    <n v="4816285.3499999996"/>
    <s v="-"/>
    <s v="-"/>
    <s v="-"/>
    <x v="1"/>
    <x v="5"/>
  </r>
  <r>
    <x v="242"/>
    <n v="3339039"/>
    <n v="1"/>
    <x v="152"/>
    <s v="Projeto Fiotec: Apoiar nas ações de Gestão, Governança, Qualificação e Inovação, dos serviços prestados pelo Fundo Nacional de Saúde - FNS, como ator institucional do responsável pela gestão financeira dos recursos do Sistema Único de Saúde – SUS"/>
    <s v="PR/EPP"/>
    <n v="62000000"/>
    <n v="62000000"/>
    <s v="-"/>
    <s v="-"/>
    <s v="-"/>
    <x v="1"/>
    <x v="5"/>
  </r>
  <r>
    <x v="243"/>
    <n v="3339039"/>
    <n v="1"/>
    <x v="153"/>
    <s v="Projeto Fiotec: APOIO A FRENTE PARLAMENTAR MISTA DA VACINA"/>
    <s v="PR/VPGDI"/>
    <n v="18843638.23"/>
    <n v="18843638.23"/>
    <s v="-"/>
    <s v="-"/>
    <s v="-"/>
    <x v="1"/>
    <x v="5"/>
  </r>
  <r>
    <x v="244"/>
    <n v="339039"/>
    <n v="1"/>
    <x v="154"/>
    <s v="Projeto Fiotec:  Formação e vigilância popular em saúde, na luta contra os agrotóxicos e pela agroecologia"/>
    <s v="Presidência"/>
    <n v="2088762"/>
    <n v="2088762"/>
    <s v="-"/>
    <s v="-"/>
    <s v="-"/>
    <x v="1"/>
    <x v="5"/>
  </r>
  <r>
    <x v="245"/>
    <n v="449052"/>
    <n v="2"/>
    <x v="155"/>
    <s v="ELETRÔNICOS NÃO CONSIDERADOS TIC"/>
    <s v="Diversos"/>
    <n v="597609.76"/>
    <n v="354364.28"/>
    <s v="-"/>
    <s v="-"/>
    <s v="-"/>
    <x v="1"/>
    <x v="4"/>
  </r>
  <r>
    <x v="246"/>
    <n v="449052"/>
    <n v="1"/>
    <x v="8"/>
    <s v="ELETRÔNICOS NÃO CONSIDERADOS TIC"/>
    <s v="Diversos"/>
    <m/>
    <m/>
    <s v="-"/>
    <s v="-"/>
    <s v="-"/>
    <x v="1"/>
    <x v="4"/>
  </r>
  <r>
    <x v="247"/>
    <n v="449052"/>
    <n v="1"/>
    <x v="8"/>
    <s v="ELETRÔNICOS NÃO CONSIDERADOS TIC"/>
    <s v="Diversos"/>
    <m/>
    <m/>
    <s v="-"/>
    <s v="-"/>
    <s v="-"/>
    <x v="1"/>
    <x v="4"/>
  </r>
  <r>
    <x v="248"/>
    <n v="449052"/>
    <n v="2"/>
    <x v="8"/>
    <s v="ELETRÔNICOS NÃO CONSIDERADOS TIC"/>
    <s v="Diversos"/>
    <m/>
    <m/>
    <s v="-"/>
    <s v="-"/>
    <s v="-"/>
    <x v="1"/>
    <x v="4"/>
  </r>
  <r>
    <x v="249"/>
    <n v="449052"/>
    <n v="1"/>
    <x v="8"/>
    <s v="ELETRÔNICOS NÃO CONSIDERADOS TIC"/>
    <s v="Diversos"/>
    <m/>
    <m/>
    <s v="-"/>
    <s v="-"/>
    <s v="-"/>
    <x v="1"/>
    <x v="4"/>
  </r>
  <r>
    <x v="250"/>
    <n v="449052"/>
    <n v="1"/>
    <x v="8"/>
    <s v="ELETRÔNICOS NÃO CONSIDERADOS TIC"/>
    <s v="Diversos"/>
    <m/>
    <m/>
    <s v="-"/>
    <s v="-"/>
    <s v="-"/>
    <x v="1"/>
    <x v="4"/>
  </r>
  <r>
    <x v="251"/>
    <n v="449052"/>
    <n v="1"/>
    <x v="8"/>
    <s v="ELETRÔNICOS NÃO CONSIDERADOS TIC"/>
    <s v="Diversos"/>
    <m/>
    <m/>
    <s v="-"/>
    <s v="-"/>
    <s v="-"/>
    <x v="1"/>
    <x v="4"/>
  </r>
  <r>
    <x v="252"/>
    <n v="449052"/>
    <n v="1"/>
    <x v="8"/>
    <s v="ELETRÔNICOS NÃO CONSIDERADOS TIC"/>
    <s v="Diversos"/>
    <m/>
    <m/>
    <s v="-"/>
    <s v="-"/>
    <s v="-"/>
    <x v="1"/>
    <x v="4"/>
  </r>
  <r>
    <x v="253"/>
    <n v="449052"/>
    <n v="1"/>
    <x v="8"/>
    <s v="ELETRÔNICOS NÃO CONSIDERADOS TIC"/>
    <s v="Diversos"/>
    <m/>
    <m/>
    <s v="-"/>
    <s v="-"/>
    <s v="-"/>
    <x v="1"/>
    <x v="4"/>
  </r>
  <r>
    <x v="254"/>
    <n v="449052"/>
    <n v="1"/>
    <x v="8"/>
    <s v="ELETRÔNICOS NÃO CONSIDERADOS TIC"/>
    <s v="Diversos"/>
    <m/>
    <m/>
    <s v="-"/>
    <s v="-"/>
    <s v="-"/>
    <x v="1"/>
    <x v="4"/>
  </r>
  <r>
    <x v="255"/>
    <n v="449052"/>
    <n v="1"/>
    <x v="8"/>
    <s v="ELETRÔNICOS NÃO CONSIDERADOS TIC"/>
    <s v="Diversos"/>
    <m/>
    <m/>
    <s v="-"/>
    <s v="-"/>
    <s v="-"/>
    <x v="1"/>
    <x v="4"/>
  </r>
  <r>
    <x v="256"/>
    <n v="449052"/>
    <n v="4"/>
    <x v="8"/>
    <s v="ELETRÔNICOS NÃO CONSIDERADOS TIC"/>
    <s v="Diversos"/>
    <m/>
    <m/>
    <s v="-"/>
    <s v="-"/>
    <s v="-"/>
    <x v="1"/>
    <x v="4"/>
  </r>
  <r>
    <x v="257"/>
    <n v="449052"/>
    <n v="1"/>
    <x v="8"/>
    <s v="ELETRÔNICOS NÃO CONSIDERADOS TIC"/>
    <s v="Diversos"/>
    <m/>
    <m/>
    <s v="-"/>
    <s v="-"/>
    <s v="-"/>
    <x v="1"/>
    <x v="4"/>
  </r>
  <r>
    <x v="258"/>
    <n v="449052"/>
    <n v="1"/>
    <x v="8"/>
    <s v="ELETRÔNICOS NÃO CONSIDERADOS TIC"/>
    <s v="Diversos"/>
    <m/>
    <m/>
    <s v="-"/>
    <s v="-"/>
    <s v="-"/>
    <x v="1"/>
    <x v="4"/>
  </r>
  <r>
    <x v="259"/>
    <n v="449052"/>
    <n v="1"/>
    <x v="8"/>
    <s v="ELETRÔNICOS NÃO CONSIDERADOS TIC"/>
    <s v="Diversos"/>
    <m/>
    <m/>
    <s v="-"/>
    <s v="-"/>
    <s v="-"/>
    <x v="1"/>
    <x v="4"/>
  </r>
  <r>
    <x v="260"/>
    <n v="449052"/>
    <n v="4"/>
    <x v="8"/>
    <s v="ELETRÔNICOS NÃO CONSIDERADOS TIC"/>
    <s v="Diversos"/>
    <m/>
    <m/>
    <s v="-"/>
    <s v="-"/>
    <s v="-"/>
    <x v="1"/>
    <x v="4"/>
  </r>
  <r>
    <x v="261"/>
    <n v="449052"/>
    <n v="1"/>
    <x v="8"/>
    <s v="ELETRÔNICOS NÃO CONSIDERADOS TIC"/>
    <s v="Diversos"/>
    <m/>
    <m/>
    <s v="-"/>
    <s v="-"/>
    <s v="-"/>
    <x v="1"/>
    <x v="4"/>
  </r>
  <r>
    <x v="262"/>
    <n v="339039"/>
    <n v="1"/>
    <x v="156"/>
    <s v="Inscrição de 7 (sete) servidores para o Curso de Prevenção e Combate ao Assédio Sexual, Moral e Outras Formas de Discriminação no Ambiente de Trabalho de 02 a 06 de outubro/2023 na modalidade EAD Síncrono"/>
    <s v="PR/CORREG"/>
    <n v="7000"/>
    <n v="7000"/>
    <s v="-"/>
    <s v="-"/>
    <s v="-"/>
    <x v="1"/>
    <x v="2"/>
  </r>
  <r>
    <x v="263"/>
    <n v="339039"/>
    <n v="1"/>
    <x v="157"/>
    <s v="Assinatura anual do Banco de Preços – Portal Eletrônico de consulta a Base de Dados preços praticados em processos de aquisições"/>
    <s v="COGEAD/SEAC"/>
    <n v="77080"/>
    <n v="77080"/>
    <s v="-"/>
    <s v="-"/>
    <s v="-"/>
    <x v="1"/>
    <x v="2"/>
  </r>
  <r>
    <x v="264"/>
    <n v="339039"/>
    <n v="1"/>
    <x v="158"/>
    <s v="Inscrição para participação no curso Retenções de  Tributos na Administração Pública Federal, Estadual e  Municipal e Novas  Declarações  Obrigatórias a partir de 2023: SPED; E-SOCIAL; EFD-REINF E DCTFWEB. Atualizado com as novas IN'S RFB NºS 2.145/2023, 2.133/2023 E 2.110/2022."/>
    <s v="SGT/COGEAD"/>
    <n v="3290"/>
    <n v="3290"/>
    <s v="-"/>
    <s v="-"/>
    <s v="-"/>
    <x v="1"/>
    <x v="2"/>
  </r>
  <r>
    <x v="265"/>
    <n v="3339039"/>
    <n v="1"/>
    <x v="159"/>
    <s v="Projeto Fiotec: Potencializar a Eficiência Operacional e a Qualidade às Áreas de Projetos Estratégicos da SAA"/>
    <s v="PR/VPGDI"/>
    <n v="8000000"/>
    <n v="8000000"/>
    <s v="-"/>
    <s v="-"/>
    <s v="-"/>
    <x v="1"/>
    <x v="5"/>
  </r>
  <r>
    <x v="266"/>
    <n v="339039"/>
    <n v="1"/>
    <x v="160"/>
    <s v="Inscrição de servidora da CDP/COGEPE/Fiocruz no Seminário Nacional de Governança de Pessoas para Administração Pública que será realizado de forma presencial, no período de 23 a 25 de outubro de 2023, em Foz do Iguaçu - Paraná."/>
    <s v="COGEPE/SEAD"/>
    <n v="3800"/>
    <n v="3800"/>
    <s v="-"/>
    <s v="-"/>
    <s v="-"/>
    <x v="1"/>
    <x v="2"/>
  </r>
  <r>
    <x v="267"/>
    <n v="339040"/>
    <n v="1"/>
    <x v="161"/>
    <s v="Contratação de serviço de fornecimento de Link de Dados com velocidade de 1Gbps, com garantia de banda, com conectividade IP para acesso a Internet."/>
    <s v="FIOCRUZ CEARÁ"/>
    <n v="80947.89"/>
    <n v="22080"/>
    <s v="-"/>
    <s v="-"/>
    <s v="-"/>
    <x v="1"/>
    <x v="1"/>
  </r>
  <r>
    <x v="268"/>
    <n v="339039"/>
    <n v="1"/>
    <x v="162"/>
    <s v="Projeto Fiotec: Realizar uma etapa do estudo de fase III para avaliação da eficácia da vacina Schistovac contra a esquistosomose mansonica"/>
    <s v="PR/EPP"/>
    <n v="3000000"/>
    <n v="3000000"/>
    <s v="-"/>
    <s v="-"/>
    <s v="-"/>
    <x v="1"/>
    <x v="5"/>
  </r>
  <r>
    <x v="269"/>
    <n v="3339039"/>
    <n v="1"/>
    <x v="163"/>
    <s v="Projeto Fiotec: Qualificação da Gestão no Departamento de Gestão Hospitalar e nos Hospitais Federais do Rio de Janeiro – Modernização de Processos Gerenciais"/>
    <s v="PR/VPGDI"/>
    <n v="28000000"/>
    <n v="28000000"/>
    <s v="-"/>
    <s v="-"/>
    <s v="-"/>
    <x v="1"/>
    <x v="5"/>
  </r>
  <r>
    <x v="270"/>
    <n v="339030"/>
    <n v="5"/>
    <x v="164"/>
    <s v="Aquisição de mudas de plantas"/>
    <s v="SEVEN"/>
    <n v="8134.07"/>
    <n v="5129"/>
    <s v="-"/>
    <s v="-"/>
    <s v="-"/>
    <x v="1"/>
    <x v="2"/>
  </r>
  <r>
    <x v="271"/>
    <n v="339039"/>
    <n v="1"/>
    <x v="165"/>
    <s v="Projeto Fiotec: Construção e lançamento da Campanha Nacional de Combate à Desertificação"/>
    <s v="PR/EPP"/>
    <n v="400000"/>
    <n v="400000"/>
    <s v="-"/>
    <s v="-"/>
    <s v="-"/>
    <x v="1"/>
    <x v="5"/>
  </r>
  <r>
    <x v="272"/>
    <n v="339039"/>
    <n v="1"/>
    <x v="166"/>
    <s v="Projeto Fiotec: Desenvolvimento do Observatório de Sustentabilidade da Saúde, que viabilizará o acompanhamento das metas através de indicadores e estudos científicos com o propósito de contribuir com a implementação da Agenda 2030 em seus objetivos amplos de saúde e Subsidiar o Ministério da Saúde na elaboração da estratégia de transformação digital do SUS"/>
    <s v="PR/EPP"/>
    <n v="7224779.96"/>
    <n v="7224779.96"/>
    <s v="-"/>
    <s v="-"/>
    <s v="-"/>
    <x v="1"/>
    <x v="5"/>
  </r>
  <r>
    <x v="273"/>
    <n v="3339039"/>
    <n v="1"/>
    <x v="167"/>
    <s v="Contratação de estande para 58º Congresso da Sociedade Brasileira de Medicina Tropical"/>
    <s v="PRESIDÊNCIA"/>
    <n v="195000"/>
    <n v="194999.3"/>
    <s v="-"/>
    <s v="-"/>
    <s v="-"/>
    <x v="1"/>
    <x v="2"/>
  </r>
  <r>
    <x v="231"/>
    <n v="3339039"/>
    <n v="1"/>
    <x v="168"/>
    <s v="Projeto Fiotec: Agroecologia na boca do povo"/>
    <s v="PR/EPP"/>
    <n v="950000"/>
    <n v="950000"/>
    <s v="-"/>
    <s v="-"/>
    <s v="-"/>
    <x v="1"/>
    <x v="5"/>
  </r>
  <r>
    <x v="274"/>
    <n v="3339039"/>
    <n v="1"/>
    <x v="8"/>
    <s v="Projeto Fiotec: Agroecologia na boca do povo"/>
    <s v="PR/EPP"/>
    <m/>
    <m/>
    <s v="-"/>
    <s v="-"/>
    <s v="-"/>
    <x v="1"/>
    <x v="5"/>
  </r>
  <r>
    <x v="275"/>
    <n v="3339039"/>
    <n v="1"/>
    <x v="8"/>
    <s v="Projeto Fiotec: Agroecologia na boca do povo"/>
    <s v="PR/EPP"/>
    <m/>
    <m/>
    <s v="-"/>
    <s v="-"/>
    <s v="-"/>
    <x v="1"/>
    <x v="5"/>
  </r>
  <r>
    <x v="276"/>
    <n v="449052"/>
    <n v="1"/>
    <x v="169"/>
    <s v="Aquisição em caráter EMERGENCIAL de mobiliário – armários deslizante"/>
    <s v="PR/VPPCB"/>
    <n v="346375"/>
    <n v="346375"/>
    <s v="-"/>
    <s v="-"/>
    <s v="-"/>
    <x v="1"/>
    <x v="5"/>
  </r>
  <r>
    <x v="277"/>
    <n v="3339039"/>
    <n v="1"/>
    <x v="170"/>
    <s v="Projeto Fiotec: Ações estratégicas de fortalecimento e desenvolvimento da unidade Fiocruz-Piauí"/>
    <s v="PR/EPP"/>
    <n v="4299823.53"/>
    <n v="4299823.53"/>
    <s v="-"/>
    <s v="-"/>
    <s v="-"/>
    <x v="1"/>
    <x v="5"/>
  </r>
  <r>
    <x v="278"/>
    <n v="339040"/>
    <n v="1"/>
    <x v="171"/>
    <s v="Registro de preços para contratação da prestação do serviço e implantação de ambiente digital, para processar e transmitir as informações de escrituração fiscal, em ambiente cloud dedicado, compreendendo o direito de uso e manutenção de 60 licenças usuários full (pelo período de 12 meses)."/>
    <s v="COGETIC/PR"/>
    <n v="485107.99"/>
    <n v="0"/>
    <s v="DEGEAC (EXECUÇÃO)"/>
    <d v="2023-09-11T00:00:00"/>
    <n v="54"/>
    <x v="2"/>
    <x v="4"/>
  </r>
  <r>
    <x v="279"/>
    <n v="339040"/>
    <n v="1"/>
    <x v="8"/>
    <m/>
    <s v="COGETIC/PR"/>
    <m/>
    <n v="0"/>
    <s v="DEGEAC (EXECUÇÃO)"/>
    <d v="2023-09-11T00:00:00"/>
    <n v="54"/>
    <x v="2"/>
    <x v="4"/>
  </r>
  <r>
    <x v="280"/>
    <n v="339039"/>
    <n v="1"/>
    <x v="172"/>
    <s v="Prestação de serviços de Tradução e Interpretação de Língua Brasileira de Sinais – LIBRAS, Audiodescrição e Legendas em tempo real e/ou gravado, em eventos, atividades diversas e projetos institucionais da Fundação Oswaldo Cruz – Fiocruz"/>
    <s v="Diversos"/>
    <n v="1735826.81"/>
    <n v="0"/>
    <s v="DEGEAC (EXECUÇÃO)"/>
    <d v="2023-11-14T00:00:00"/>
    <n v="8"/>
    <x v="2"/>
    <x v="4"/>
  </r>
  <r>
    <x v="281"/>
    <n v="339039"/>
    <n v="2"/>
    <x v="8"/>
    <s v="Prestação de serviços de Tradução e Interpretação de Língua Brasileira de Sinais – LIBRAS, Audiodescrição e Legendas em tempo real e/ou gravado, em eventos, atividades diversas e projetos institucionais da Fundação Oswaldo Cruz – Fiocruz"/>
    <s v="Diversos"/>
    <m/>
    <n v="0"/>
    <s v="DEGEAC (EXECUÇÃO)"/>
    <d v="2023-11-14T00:00:00"/>
    <n v="8"/>
    <x v="2"/>
    <x v="4"/>
  </r>
  <r>
    <x v="282"/>
    <n v="339039"/>
    <n v="1"/>
    <x v="8"/>
    <s v="Prestação de serviços de Tradução e Interpretação de Língua Brasileira de Sinais – LIBRAS, Audiodescrição e Legendas em tempo real e/ou gravado, em eventos, atividades diversas e projetos institucionais da Fundação Oswaldo Cruz – Fiocruz"/>
    <s v="Diversos"/>
    <m/>
    <n v="0"/>
    <s v="DEGEAC (EXECUÇÃO)"/>
    <d v="2023-11-14T00:00:00"/>
    <n v="8"/>
    <x v="2"/>
    <x v="4"/>
  </r>
  <r>
    <x v="283"/>
    <n v="339040"/>
    <n v="1"/>
    <x v="173"/>
    <s v="Prestação de serviço de licença e suporte ao Gerenciamento de Serviços de Tecnologia da Informação (ITSM)."/>
    <s v="COGETIC"/>
    <n v="5178861.68"/>
    <n v="0"/>
    <s v="DEGEAC (EXECUÇÃO)"/>
    <d v="2023-11-06T00:00:00"/>
    <n v="14"/>
    <x v="3"/>
    <x v="1"/>
  </r>
  <r>
    <x v="284"/>
    <n v="339040"/>
    <n v="1"/>
    <x v="8"/>
    <s v="Prestação de serviço de licença e suporte ao Gerenciamento de Serviços de Tecnologia da Informação (ITSM)."/>
    <s v="COGETIC"/>
    <n v="45946.080000000002"/>
    <n v="0"/>
    <s v="DEGEAC (EXECUÇÃO)"/>
    <d v="2023-11-06T00:00:00"/>
    <n v="14"/>
    <x v="3"/>
    <x v="1"/>
  </r>
  <r>
    <x v="285"/>
    <n v="339039"/>
    <n v="1"/>
    <x v="174"/>
    <s v="Contratação de empresa especializada - Terceirização SEFAR"/>
    <s v="PR/SEFAR"/>
    <n v="5764512.5599999996"/>
    <n v="0"/>
    <s v="DEGEAC (EXECUÇÃO)"/>
    <d v="2023-10-06T00:00:00"/>
    <n v="35"/>
    <x v="4"/>
    <x v="1"/>
  </r>
  <r>
    <x v="0"/>
    <n v="339039"/>
    <n v="1"/>
    <x v="175"/>
    <s v="Prestação de serviço de concessão onerosa de uso a empresa especializada no preparo e fornecimento de serviço de restaurante para a exploração comercial de espaço destinado a instalação de Bistro, conforme TR.(CASA DE CHÁ)"/>
    <s v="COGEPE"/>
    <n v="3688.08"/>
    <n v="0"/>
    <s v="PF"/>
    <d v="2023-09-21T00:00:00"/>
    <n v="46"/>
    <x v="5"/>
    <x v="1"/>
  </r>
  <r>
    <x v="286"/>
    <n v="339039"/>
    <n v="3"/>
    <x v="176"/>
    <s v="Prestação do serviço de impressão e acabamento em sistema digital ou sob demanda, inclusos os papéis de capa e miolo, de livros a serem publicados pela Editora Fiocruz"/>
    <s v="Ediota Fiocruz/PR"/>
    <n v="257284.6666"/>
    <n v="0"/>
    <s v="REQUISITANTE"/>
    <d v="2023-09-13T00:00:00"/>
    <n v="52"/>
    <x v="6"/>
    <x v="1"/>
  </r>
  <r>
    <x v="287"/>
    <n v="339030"/>
    <n v="6"/>
    <x v="177"/>
    <s v="Registro de preços para aquisição de equipamentos de comunicação em rede e licenças do Fabricante Cisco com prestação de serviços de implantação"/>
    <s v="COGETIC"/>
    <n v="0"/>
    <n v="0"/>
    <s v="REQUISITANTE"/>
    <d v="2023-10-30T00:00:00"/>
    <n v="19"/>
    <x v="7"/>
    <x v="4"/>
  </r>
  <r>
    <x v="288"/>
    <n v="449040"/>
    <n v="3"/>
    <x v="8"/>
    <s v="Registro de preços para aquisição de equipamentos de comunicação em rede e licenças do Fabricante Cisco com prestação de serviços de implantação"/>
    <s v="COGETIC"/>
    <n v="0"/>
    <n v="0"/>
    <s v="REQUISITANTE"/>
    <d v="2023-10-30T00:00:00"/>
    <n v="19"/>
    <x v="7"/>
    <x v="4"/>
  </r>
  <r>
    <x v="289"/>
    <n v="449052"/>
    <n v="7"/>
    <x v="8"/>
    <s v="Registro de preços para aquisição de equipamentos de comunicação em rede e licenças do Fabricante Cisco com prestação de serviços de implantação"/>
    <s v="COGETIC"/>
    <n v="0"/>
    <n v="0"/>
    <s v="REQUISITANTE"/>
    <d v="2023-10-30T00:00:00"/>
    <n v="19"/>
    <x v="7"/>
    <x v="4"/>
  </r>
  <r>
    <x v="290"/>
    <n v="339030"/>
    <n v="2"/>
    <x v="8"/>
    <s v="Registro de preços para aquisição de equipamentos de comunicação em rede e licenças do Fabricante Cisco com prestação de serviços de implantação"/>
    <s v="COGETIC"/>
    <n v="0"/>
    <n v="0"/>
    <s v="REQUISITANTE"/>
    <d v="2023-10-30T00:00:00"/>
    <n v="19"/>
    <x v="7"/>
    <x v="4"/>
  </r>
  <r>
    <x v="291"/>
    <n v="449040"/>
    <n v="1"/>
    <x v="8"/>
    <s v="Registro de preços para aquisição de equipamentos de comunicação em rede e licenças do Fabricante Cisco com prestação de serviços de implantação"/>
    <s v="COGETIC"/>
    <n v="0"/>
    <n v="0"/>
    <s v="REQUISITANTE"/>
    <d v="2023-10-30T00:00:00"/>
    <n v="19"/>
    <x v="7"/>
    <x v="4"/>
  </r>
  <r>
    <x v="292"/>
    <n v="449052"/>
    <n v="3"/>
    <x v="8"/>
    <s v="Registro de preços para aquisição de equipamentos de comunicação em rede e licenças do Fabricante Cisco com prestação de serviços de implantação"/>
    <s v="COGETIC"/>
    <n v="0"/>
    <n v="0"/>
    <s v="REQUISITANTE"/>
    <d v="2023-10-30T00:00:00"/>
    <n v="19"/>
    <x v="7"/>
    <x v="4"/>
  </r>
  <r>
    <x v="293"/>
    <n v="449052"/>
    <n v="4"/>
    <x v="178"/>
    <s v="Aquisição de Mobiliário"/>
    <s v="Diversos"/>
    <n v="435393.82"/>
    <n v="113004.3"/>
    <s v="DEGEAC (EXECUÇÃO)"/>
    <d v="2023-10-02T00:00:00"/>
    <n v="39"/>
    <x v="8"/>
    <x v="4"/>
  </r>
  <r>
    <x v="294"/>
    <n v="449052"/>
    <n v="4"/>
    <x v="8"/>
    <s v="Aquisição de Mobiliário"/>
    <s v="Diversos"/>
    <m/>
    <m/>
    <s v="DEGEAC (EXECUÇÃO)"/>
    <d v="2023-10-02T00:00:00"/>
    <n v="39"/>
    <x v="8"/>
    <x v="4"/>
  </r>
  <r>
    <x v="295"/>
    <n v="449052"/>
    <n v="4"/>
    <x v="8"/>
    <s v="Aquisição de Mobiliário"/>
    <s v="Diversos"/>
    <m/>
    <m/>
    <s v="DEGEAC (EXECUÇÃO)"/>
    <d v="2023-10-02T00:00:00"/>
    <n v="39"/>
    <x v="8"/>
    <x v="4"/>
  </r>
  <r>
    <x v="296"/>
    <n v="449052"/>
    <n v="1"/>
    <x v="8"/>
    <s v="Aquisição de Mobiliário"/>
    <s v="Diversos"/>
    <m/>
    <m/>
    <s v="DEGEAC (EXECUÇÃO)"/>
    <d v="2023-10-02T00:00:00"/>
    <n v="39"/>
    <x v="8"/>
    <x v="4"/>
  </r>
  <r>
    <x v="297"/>
    <n v="449052"/>
    <n v="1"/>
    <x v="8"/>
    <s v="Aquisição de Mobiliário"/>
    <s v="Diversos"/>
    <m/>
    <m/>
    <s v="DEGEAC (EXECUÇÃO)"/>
    <d v="2023-10-02T00:00:00"/>
    <n v="39"/>
    <x v="8"/>
    <x v="4"/>
  </r>
  <r>
    <x v="298"/>
    <n v="449052"/>
    <n v="2"/>
    <x v="8"/>
    <s v="Aquisição de Mobiliário"/>
    <s v="Diversos"/>
    <m/>
    <m/>
    <s v="DEGEAC (EXECUÇÃO)"/>
    <d v="2023-10-02T00:00:00"/>
    <n v="39"/>
    <x v="8"/>
    <x v="4"/>
  </r>
  <r>
    <x v="299"/>
    <n v="449052"/>
    <n v="2"/>
    <x v="8"/>
    <s v="Aquisição de Mobiliário"/>
    <s v="Diversos"/>
    <m/>
    <m/>
    <s v="DEGEAC (EXECUÇÃO)"/>
    <d v="2023-10-02T00:00:00"/>
    <n v="39"/>
    <x v="8"/>
    <x v="4"/>
  </r>
  <r>
    <x v="300"/>
    <n v="449052"/>
    <n v="2"/>
    <x v="8"/>
    <s v="Aquisição de Mobiliário"/>
    <s v="Diversos"/>
    <m/>
    <m/>
    <s v="DEGEAC (EXECUÇÃO)"/>
    <d v="2023-10-02T00:00:00"/>
    <n v="39"/>
    <x v="8"/>
    <x v="4"/>
  </r>
  <r>
    <x v="301"/>
    <n v="449052"/>
    <n v="2"/>
    <x v="8"/>
    <s v="Aquisição de Mobiliário"/>
    <s v="Diversos"/>
    <m/>
    <m/>
    <s v="DEGEAC (EXECUÇÃO)"/>
    <d v="2023-10-02T00:00:00"/>
    <n v="39"/>
    <x v="8"/>
    <x v="4"/>
  </r>
  <r>
    <x v="302"/>
    <n v="449052"/>
    <n v="1"/>
    <x v="8"/>
    <s v="Aquisição de Mobiliário"/>
    <s v="Diversos"/>
    <m/>
    <m/>
    <s v="DEGEAC (EXECUÇÃO)"/>
    <d v="2023-10-02T00:00:00"/>
    <n v="39"/>
    <x v="8"/>
    <x v="4"/>
  </r>
  <r>
    <x v="303"/>
    <n v="449052"/>
    <n v="3"/>
    <x v="8"/>
    <s v="Aquisição de Mobiliário"/>
    <s v="Diversos"/>
    <m/>
    <m/>
    <s v="DEGEAC (EXECUÇÃO)"/>
    <d v="2023-10-02T00:00:00"/>
    <n v="39"/>
    <x v="8"/>
    <x v="4"/>
  </r>
  <r>
    <x v="304"/>
    <n v="449052"/>
    <n v="1"/>
    <x v="8"/>
    <s v="Aquisição de Mobiliário"/>
    <s v="Diversos"/>
    <m/>
    <m/>
    <s v="DEGEAC (EXECUÇÃO)"/>
    <d v="2023-10-02T00:00:00"/>
    <n v="39"/>
    <x v="8"/>
    <x v="4"/>
  </r>
  <r>
    <x v="305"/>
    <n v="449052"/>
    <n v="1"/>
    <x v="8"/>
    <s v="Aquisição de Mobiliário"/>
    <s v="Diversos"/>
    <m/>
    <m/>
    <s v="DEGEAC (EXECUÇÃO)"/>
    <d v="2023-10-02T00:00:00"/>
    <n v="39"/>
    <x v="8"/>
    <x v="4"/>
  </r>
  <r>
    <x v="306"/>
    <n v="449052"/>
    <n v="3"/>
    <x v="8"/>
    <s v="Aquisição de Mobiliário"/>
    <s v="Diversos"/>
    <m/>
    <m/>
    <s v="DEGEAC (EXECUÇÃO)"/>
    <d v="2023-10-02T00:00:00"/>
    <n v="39"/>
    <x v="8"/>
    <x v="4"/>
  </r>
  <r>
    <x v="307"/>
    <n v="449052"/>
    <n v="1"/>
    <x v="8"/>
    <s v="Aquisição de Mobiliário"/>
    <s v="Diversos"/>
    <m/>
    <m/>
    <s v="DEGEAC (EXECUÇÃO)"/>
    <d v="2023-10-02T00:00:00"/>
    <n v="39"/>
    <x v="8"/>
    <x v="4"/>
  </r>
  <r>
    <x v="308"/>
    <n v="449052"/>
    <n v="3"/>
    <x v="8"/>
    <s v="Aquisição de Mobiliário"/>
    <s v="Diversos"/>
    <m/>
    <m/>
    <s v="DEGEAC (EXECUÇÃO)"/>
    <d v="2023-10-02T00:00:00"/>
    <n v="39"/>
    <x v="8"/>
    <x v="4"/>
  </r>
  <r>
    <x v="309"/>
    <n v="339030"/>
    <n v="3"/>
    <x v="179"/>
    <s v="MATERIAL DE CINE FOTO E SOM "/>
    <s v="Diversos"/>
    <n v="405124.51"/>
    <n v="0"/>
    <s v="DEGEAC (EXECUÇÃO)"/>
    <d v="2023-11-08T00:00:00"/>
    <n v="12"/>
    <x v="9"/>
    <x v="4"/>
  </r>
  <r>
    <x v="310"/>
    <n v="339030"/>
    <n v="1"/>
    <x v="8"/>
    <s v="MATERIAL DE CINE FOTO E SOM "/>
    <s v="Diversos"/>
    <m/>
    <n v="0"/>
    <s v="DEGEAC (EXECUÇÃO)"/>
    <d v="2023-11-08T00:00:00"/>
    <n v="12"/>
    <x v="9"/>
    <x v="4"/>
  </r>
  <r>
    <x v="311"/>
    <n v="449052"/>
    <n v="4"/>
    <x v="8"/>
    <s v="MATERIAL DE CINE FOTO E SOM "/>
    <s v="Diversos"/>
    <m/>
    <n v="0"/>
    <s v="DEGEAC (EXECUÇÃO)"/>
    <d v="2023-11-08T00:00:00"/>
    <n v="12"/>
    <x v="9"/>
    <x v="4"/>
  </r>
  <r>
    <x v="312"/>
    <n v="449052"/>
    <n v="1"/>
    <x v="8"/>
    <s v="MATERIAL DE CINE FOTO E SOM "/>
    <s v="Diversos"/>
    <m/>
    <n v="0"/>
    <s v="DEGEAC (EXECUÇÃO)"/>
    <d v="2023-11-08T00:00:00"/>
    <n v="12"/>
    <x v="9"/>
    <x v="4"/>
  </r>
  <r>
    <x v="313"/>
    <n v="449052"/>
    <n v="5"/>
    <x v="8"/>
    <s v="MATERIAL DE CINE FOTO E SOM "/>
    <s v="Diversos"/>
    <m/>
    <n v="0"/>
    <s v="DEGEAC (EXECUÇÃO)"/>
    <d v="2023-11-08T00:00:00"/>
    <n v="12"/>
    <x v="9"/>
    <x v="4"/>
  </r>
  <r>
    <x v="314"/>
    <n v="339030"/>
    <n v="1"/>
    <x v="8"/>
    <s v="MATERIAL DE CINE FOTO E SOM "/>
    <s v="Diversos"/>
    <m/>
    <n v="0"/>
    <s v="DEGEAC (EXECUÇÃO)"/>
    <d v="2023-11-08T00:00:00"/>
    <n v="12"/>
    <x v="9"/>
    <x v="4"/>
  </r>
  <r>
    <x v="315"/>
    <n v="339030"/>
    <n v="1"/>
    <x v="8"/>
    <s v="MATERIAL DE CINE FOTO E SOM "/>
    <s v="Diversos"/>
    <m/>
    <n v="0"/>
    <s v="DEGEAC (EXECUÇÃO)"/>
    <d v="2023-11-08T00:00:00"/>
    <n v="12"/>
    <x v="9"/>
    <x v="4"/>
  </r>
  <r>
    <x v="316"/>
    <n v="339030"/>
    <n v="10"/>
    <x v="8"/>
    <s v="MATERIAL DE CINE FOTO E SOM "/>
    <s v="Diversos"/>
    <m/>
    <n v="0"/>
    <s v="DEGEAC (EXECUÇÃO)"/>
    <d v="2023-11-08T00:00:00"/>
    <n v="12"/>
    <x v="9"/>
    <x v="4"/>
  </r>
  <r>
    <x v="317"/>
    <n v="449052"/>
    <n v="5"/>
    <x v="8"/>
    <s v="MATERIAL DE CINE FOTO E SOM "/>
    <s v="Diversos"/>
    <m/>
    <n v="0"/>
    <s v="DEGEAC (EXECUÇÃO)"/>
    <d v="2023-11-08T00:00:00"/>
    <n v="12"/>
    <x v="9"/>
    <x v="4"/>
  </r>
  <r>
    <x v="318"/>
    <n v="449052"/>
    <n v="7"/>
    <x v="8"/>
    <s v="MATERIAL DE CINE FOTO E SOM "/>
    <s v="Diversos"/>
    <m/>
    <n v="0"/>
    <s v="DEGEAC (EXECUÇÃO)"/>
    <d v="2023-11-08T00:00:00"/>
    <n v="12"/>
    <x v="9"/>
    <x v="4"/>
  </r>
  <r>
    <x v="319"/>
    <n v="449052"/>
    <n v="1"/>
    <x v="8"/>
    <s v="MATERIAL DE CINE FOTO E SOM "/>
    <s v="Diversos"/>
    <m/>
    <n v="0"/>
    <s v="DEGEAC (EXECUÇÃO)"/>
    <d v="2023-11-08T00:00:00"/>
    <n v="12"/>
    <x v="9"/>
    <x v="4"/>
  </r>
  <r>
    <x v="320"/>
    <n v="449052"/>
    <n v="2"/>
    <x v="8"/>
    <s v="MATERIAL DE CINE FOTO E SOM "/>
    <s v="Diversos"/>
    <m/>
    <n v="0"/>
    <s v="DEGEAC (EXECUÇÃO)"/>
    <d v="2023-11-08T00:00:00"/>
    <n v="12"/>
    <x v="9"/>
    <x v="4"/>
  </r>
  <r>
    <x v="321"/>
    <n v="339030"/>
    <n v="1"/>
    <x v="8"/>
    <s v="MATERIAL DE CINE FOTO E SOM "/>
    <s v="Diversos"/>
    <m/>
    <n v="0"/>
    <s v="DEGEAC (EXECUÇÃO)"/>
    <d v="2023-11-08T00:00:00"/>
    <n v="12"/>
    <x v="9"/>
    <x v="4"/>
  </r>
  <r>
    <x v="322"/>
    <n v="339030"/>
    <n v="2"/>
    <x v="8"/>
    <s v="MATERIAL DE CINE FOTO E SOM "/>
    <s v="Diversos"/>
    <m/>
    <n v="0"/>
    <s v="DEGEAC (EXECUÇÃO)"/>
    <d v="2023-11-08T00:00:00"/>
    <n v="12"/>
    <x v="9"/>
    <x v="4"/>
  </r>
  <r>
    <x v="323"/>
    <n v="449052"/>
    <n v="1"/>
    <x v="8"/>
    <s v="MATERIAL DE CINE FOTO E SOM "/>
    <s v="Diversos"/>
    <m/>
    <n v="0"/>
    <s v="DEGEAC (EXECUÇÃO)"/>
    <d v="2023-11-08T00:00:00"/>
    <n v="12"/>
    <x v="9"/>
    <x v="4"/>
  </r>
  <r>
    <x v="324"/>
    <n v="449052"/>
    <n v="18"/>
    <x v="8"/>
    <s v="MATERIAL DE CINE FOTO E SOM "/>
    <s v="Diversos"/>
    <m/>
    <n v="0"/>
    <s v="DEGEAC (EXECUÇÃO)"/>
    <d v="2023-11-08T00:00:00"/>
    <n v="12"/>
    <x v="9"/>
    <x v="4"/>
  </r>
  <r>
    <x v="325"/>
    <n v="449052"/>
    <n v="1"/>
    <x v="8"/>
    <s v="MATERIAL DE CINE FOTO E SOM "/>
    <s v="Diversos"/>
    <m/>
    <n v="0"/>
    <s v="DEGEAC (EXECUÇÃO)"/>
    <d v="2023-11-08T00:00:00"/>
    <n v="12"/>
    <x v="9"/>
    <x v="4"/>
  </r>
  <r>
    <x v="326"/>
    <n v="339030"/>
    <n v="2"/>
    <x v="8"/>
    <s v="MATERIAL DE CINE FOTO E SOM "/>
    <s v="Diversos"/>
    <m/>
    <n v="0"/>
    <s v="DEGEAC (EXECUÇÃO)"/>
    <d v="2023-11-08T00:00:00"/>
    <n v="12"/>
    <x v="9"/>
    <x v="4"/>
  </r>
  <r>
    <x v="327"/>
    <n v="449052"/>
    <n v="3"/>
    <x v="8"/>
    <s v="MATERIAL DE CINE FOTO E SOM "/>
    <s v="Diversos"/>
    <m/>
    <n v="0"/>
    <s v="DEGEAC (EXECUÇÃO)"/>
    <d v="2023-11-08T00:00:00"/>
    <n v="12"/>
    <x v="9"/>
    <x v="4"/>
  </r>
  <r>
    <x v="328"/>
    <n v="449052"/>
    <n v="1"/>
    <x v="8"/>
    <s v="MATERIAL DE CINE FOTO E SOM "/>
    <s v="Diversos"/>
    <m/>
    <n v="0"/>
    <s v="DEGEAC (EXECUÇÃO)"/>
    <d v="2023-11-08T00:00:00"/>
    <n v="12"/>
    <x v="9"/>
    <x v="4"/>
  </r>
  <r>
    <x v="329"/>
    <n v="3339039"/>
    <n v="1"/>
    <x v="180"/>
    <s v="Projeto Fiotec: Pesquisa, Desenvolvimento e_x000a_Inovação Estratégicas para a Prevenção, Preparação e Resposta às_x000a_Emergências em Saúde"/>
    <s v="PR/EPP"/>
    <n v="14819176.6"/>
    <n v="14819176.6"/>
    <s v="DEGEAC (EXECUÇÃO)"/>
    <d v="2023-10-04T00:00:00"/>
    <n v="37"/>
    <x v="10"/>
    <x v="5"/>
  </r>
  <r>
    <x v="330"/>
    <n v="3339039"/>
    <n v="1"/>
    <x v="8"/>
    <s v="Projeto Fiotec: Pesquisa, Desenvolvimento e_x000a_Inovação Estratégicas para a Prevenção, Preparação e Resposta às_x000a_Emergências em Saúde"/>
    <s v="PR/EPP"/>
    <m/>
    <m/>
    <s v="DEGEAC (EXECUÇÃO)"/>
    <d v="2023-10-04T00:00:00"/>
    <n v="37"/>
    <x v="10"/>
    <x v="5"/>
  </r>
  <r>
    <x v="331"/>
    <n v="339030"/>
    <n v="33"/>
    <x v="181"/>
    <s v="MATERIAL DE LABORATORIAL: PONTEIRAS, TUBOS E VIDRARIAS"/>
    <s v="Fiocruz MS"/>
    <n v="328091.59000000003"/>
    <n v="0"/>
    <s v="DEGEAC (EXECUÇÃO)"/>
    <d v="2023-11-16T00:00:00"/>
    <n v="6"/>
    <x v="11"/>
    <x v="4"/>
  </r>
  <r>
    <x v="332"/>
    <n v="339030"/>
    <n v="8"/>
    <x v="8"/>
    <s v="MATERIAL DE LABORATORIAL: PONTEIRAS, TUBOS E VIDRARIAS"/>
    <s v="Fiocruz MS"/>
    <m/>
    <n v="0"/>
    <s v="DEGEAC (EXECUÇÃO)"/>
    <d v="2023-11-16T00:00:00"/>
    <n v="6"/>
    <x v="11"/>
    <x v="4"/>
  </r>
  <r>
    <x v="333"/>
    <n v="3393030"/>
    <n v="24"/>
    <x v="8"/>
    <s v="MATERIAL DE LABORATORIAL: PONTEIRAS, TUBOS E VIDRARIAS"/>
    <s v="Fiocruz MS"/>
    <m/>
    <n v="0"/>
    <s v="DEGEAC (EXECUÇÃO)"/>
    <d v="2023-11-16T00:00:00"/>
    <n v="6"/>
    <x v="11"/>
    <x v="4"/>
  </r>
  <r>
    <x v="334"/>
    <n v="339030"/>
    <n v="1"/>
    <x v="182"/>
    <s v="MATERIAL DE LABORATORIAL: PADRÃO, SOLUÇÃO, MEMBRANA"/>
    <s v="Fiocruz MS"/>
    <n v="113582.44"/>
    <n v="0"/>
    <s v="DEGEAC (EXECUÇÃO)"/>
    <d v="2023-10-05T00:00:00"/>
    <n v="36"/>
    <x v="12"/>
    <x v="4"/>
  </r>
  <r>
    <x v="335"/>
    <n v="339030"/>
    <n v="22"/>
    <x v="8"/>
    <s v="MATERIAL DE LABORATORIAL: PADRÃO, SOLUÇÃO, MEMBRANA"/>
    <s v="Fiocruz MS"/>
    <m/>
    <n v="0"/>
    <s v="DEGEAC (EXECUÇÃO)"/>
    <d v="2023-10-05T00:00:00"/>
    <n v="36"/>
    <x v="12"/>
    <x v="4"/>
  </r>
  <r>
    <x v="336"/>
    <n v="339030"/>
    <n v="3"/>
    <x v="8"/>
    <s v="MATERIAL DE LABORATORIAL: PADRÃO, SOLUÇÃO, MEMBRANA"/>
    <s v="Fiocruz MS"/>
    <m/>
    <n v="0"/>
    <s v="DEGEAC (EXECUÇÃO)"/>
    <d v="2023-10-05T00:00:00"/>
    <n v="36"/>
    <x v="12"/>
    <x v="4"/>
  </r>
  <r>
    <x v="337"/>
    <n v="339030"/>
    <n v="1"/>
    <x v="8"/>
    <s v="MATERIAL DE LABORATORIAL: PADRÃO, SOLUÇÃO, MEMBRANA"/>
    <s v="Fiocruz MS"/>
    <m/>
    <n v="0"/>
    <s v="DEGEAC (EXECUÇÃO)"/>
    <d v="2023-10-05T00:00:00"/>
    <n v="36"/>
    <x v="12"/>
    <x v="4"/>
  </r>
  <r>
    <x v="338"/>
    <n v="339039"/>
    <n v="5"/>
    <x v="183"/>
    <s v="MATERIAL DE LABORATORIAL: REAGENTES E CORANTES"/>
    <s v="Diversos"/>
    <n v="268762.18"/>
    <n v="113004.3"/>
    <s v="DEGEAC (EXECUÇÃO)"/>
    <d v="2023-10-05T00:00:00"/>
    <n v="36"/>
    <x v="13"/>
    <x v="4"/>
  </r>
  <r>
    <x v="339"/>
    <n v="339039"/>
    <n v="1"/>
    <x v="8"/>
    <s v="MATERIAL DE LABORATORIAL: REAGENTES E CORANTES"/>
    <s v="Diversos"/>
    <m/>
    <m/>
    <s v="DEGEAC (EXECUÇÃO)"/>
    <d v="2023-10-05T00:00:00"/>
    <n v="36"/>
    <x v="13"/>
    <x v="4"/>
  </r>
  <r>
    <x v="340"/>
    <n v="339039"/>
    <n v="9"/>
    <x v="8"/>
    <s v="MATERIAL DE LABORATORIAL: REAGENTES E CORANTES"/>
    <s v="Diversos"/>
    <m/>
    <m/>
    <s v="DEGEAC (EXECUÇÃO)"/>
    <d v="2023-10-05T00:00:00"/>
    <n v="36"/>
    <x v="13"/>
    <x v="4"/>
  </r>
  <r>
    <x v="341"/>
    <n v="339039"/>
    <n v="1"/>
    <x v="8"/>
    <s v="MATERIAL DE LABORATORIAL: REAGENTES E CORANTES"/>
    <s v="Diversos"/>
    <m/>
    <m/>
    <s v="DEGEAC (EXECUÇÃO)"/>
    <d v="2023-10-05T00:00:00"/>
    <n v="36"/>
    <x v="13"/>
    <x v="4"/>
  </r>
  <r>
    <x v="342"/>
    <n v="339039"/>
    <n v="1"/>
    <x v="8"/>
    <s v="MATERIAL DE LABORATORIAL: REAGENTES E CORANTES"/>
    <s v="Diversos"/>
    <m/>
    <m/>
    <s v="DEGEAC (EXECUÇÃO)"/>
    <d v="2023-10-05T00:00:00"/>
    <n v="36"/>
    <x v="13"/>
    <x v="4"/>
  </r>
  <r>
    <x v="343"/>
    <n v="339039"/>
    <n v="4"/>
    <x v="8"/>
    <s v="MATERIAL DE LABORATORIAL: REAGENTES E CORANTES"/>
    <s v="Diversos"/>
    <m/>
    <m/>
    <s v="DEGEAC (EXECUÇÃO)"/>
    <d v="2023-10-05T00:00:00"/>
    <n v="36"/>
    <x v="13"/>
    <x v="4"/>
  </r>
  <r>
    <x v="344"/>
    <n v="339039"/>
    <n v="3"/>
    <x v="8"/>
    <s v="MATERIAL DE LABORATORIAL: REAGENTES E CORANTES"/>
    <s v="Diversos"/>
    <m/>
    <m/>
    <s v="DEGEAC (EXECUÇÃO)"/>
    <d v="2023-10-05T00:00:00"/>
    <n v="36"/>
    <x v="13"/>
    <x v="4"/>
  </r>
  <r>
    <x v="345"/>
    <n v="339039"/>
    <n v="1"/>
    <x v="8"/>
    <s v="MATERIAL DE LABORATORIAL: REAGENTES E CORANTES"/>
    <s v="Diversos"/>
    <m/>
    <m/>
    <s v="DEGEAC (EXECUÇÃO)"/>
    <d v="2023-10-05T00:00:00"/>
    <n v="36"/>
    <x v="13"/>
    <x v="4"/>
  </r>
  <r>
    <x v="346"/>
    <n v="339039"/>
    <n v="20"/>
    <x v="8"/>
    <s v="MATERIAL DE LABORATORIAL: REAGENTES E CORANTES"/>
    <s v="Diversos"/>
    <m/>
    <m/>
    <s v="DEGEAC (EXECUÇÃO)"/>
    <d v="2023-10-05T00:00:00"/>
    <n v="36"/>
    <x v="13"/>
    <x v="4"/>
  </r>
  <r>
    <x v="347"/>
    <n v="339039"/>
    <n v="1"/>
    <x v="8"/>
    <s v="MATERIAL DE LABORATORIAL: REAGENTES E CORANTES"/>
    <s v="Diversos"/>
    <m/>
    <m/>
    <s v="DEGEAC (EXECUÇÃO)"/>
    <d v="2023-10-05T00:00:00"/>
    <n v="36"/>
    <x v="13"/>
    <x v="4"/>
  </r>
  <r>
    <x v="348"/>
    <n v="339039"/>
    <n v="1"/>
    <x v="8"/>
    <s v="MATERIAL DE LABORATORIAL: REAGENTES E CORANTES"/>
    <s v="Diversos"/>
    <m/>
    <m/>
    <s v="DEGEAC (EXECUÇÃO)"/>
    <d v="2023-10-05T00:00:00"/>
    <n v="36"/>
    <x v="13"/>
    <x v="4"/>
  </r>
  <r>
    <x v="349"/>
    <n v="339039"/>
    <n v="1"/>
    <x v="8"/>
    <s v="MATERIAL DE LABORATORIAL: REAGENTES E CORANTES"/>
    <s v="Diversos"/>
    <m/>
    <m/>
    <s v="DEGEAC (EXECUÇÃO)"/>
    <d v="2023-10-05T00:00:00"/>
    <n v="36"/>
    <x v="13"/>
    <x v="4"/>
  </r>
  <r>
    <x v="350"/>
    <n v="339039"/>
    <n v="1"/>
    <x v="8"/>
    <s v="MATERIAL DE LABORATORIAL: REAGENTES E CORANTES"/>
    <s v="Diversos"/>
    <m/>
    <m/>
    <s v="DEGEAC (EXECUÇÃO)"/>
    <d v="2023-10-05T00:00:00"/>
    <n v="36"/>
    <x v="13"/>
    <x v="4"/>
  </r>
  <r>
    <x v="351"/>
    <n v="339039"/>
    <n v="1"/>
    <x v="8"/>
    <s v="MATERIAL DE LABORATORIAL: REAGENTES E CORANTES"/>
    <s v="Diversos"/>
    <m/>
    <m/>
    <s v="DEGEAC (EXECUÇÃO)"/>
    <d v="2023-10-05T00:00:00"/>
    <n v="36"/>
    <x v="13"/>
    <x v="4"/>
  </r>
  <r>
    <x v="352"/>
    <n v="339030"/>
    <n v="1"/>
    <x v="184"/>
    <s v="Etiqueta, Ribon e Carimbo"/>
    <s v="SEPAT/COGEAD"/>
    <n v="2193.0300000000002"/>
    <n v="6955.8"/>
    <s v="DEGEAC (EXECUÇÃO)"/>
    <d v="2023-10-31T00:00:00"/>
    <n v="18"/>
    <x v="14"/>
    <x v="4"/>
  </r>
  <r>
    <x v="353"/>
    <n v="339030"/>
    <n v="2"/>
    <x v="8"/>
    <s v="Etiqueta, Ribon e Carimbo"/>
    <s v="SEPAT/COGEAD"/>
    <m/>
    <m/>
    <s v="DEGEAC (EXECUÇÃO)"/>
    <d v="2023-10-31T00:00:00"/>
    <n v="18"/>
    <x v="14"/>
    <x v="4"/>
  </r>
  <r>
    <x v="354"/>
    <n v="449052"/>
    <n v="13"/>
    <x v="185"/>
    <s v="AQUISIÇAO DE EQUIPAMENTOS DE LABORATÓRIO"/>
    <s v="Diversos"/>
    <s v="R$ 15.483.492,03"/>
    <n v="0"/>
    <s v="PF"/>
    <d v="2023-11-10T00:00:00"/>
    <n v="10"/>
    <x v="15"/>
    <x v="2"/>
  </r>
  <r>
    <x v="355"/>
    <n v="449052"/>
    <n v="3"/>
    <x v="8"/>
    <s v="AQUISIÇAO DE EQUIPAMENTOS DE LABORATÓRIO"/>
    <s v="Diversos"/>
    <m/>
    <n v="0"/>
    <s v="PF"/>
    <d v="2023-11-10T00:00:00"/>
    <n v="10"/>
    <x v="15"/>
    <x v="2"/>
  </r>
  <r>
    <x v="356"/>
    <n v="449052"/>
    <n v="2"/>
    <x v="8"/>
    <s v="AQUISIÇAO DE EQUIPAMENTOS DE LABORATÓRIO"/>
    <s v="Diversos"/>
    <m/>
    <n v="0"/>
    <s v="PF"/>
    <d v="2023-11-10T00:00:00"/>
    <n v="10"/>
    <x v="15"/>
    <x v="2"/>
  </r>
  <r>
    <x v="357"/>
    <n v="449052"/>
    <n v="5"/>
    <x v="8"/>
    <s v="AQUISIÇAO DE EQUIPAMENTOS DE LABORATÓRIO"/>
    <s v="Diversos"/>
    <m/>
    <n v="0"/>
    <s v="PF"/>
    <d v="2023-11-10T00:00:00"/>
    <n v="10"/>
    <x v="15"/>
    <x v="2"/>
  </r>
  <r>
    <x v="358"/>
    <n v="449052"/>
    <n v="1"/>
    <x v="8"/>
    <s v="AQUISIÇAO DE EQUIPAMENTOS DE LABORATÓRIO"/>
    <s v="Diversos"/>
    <m/>
    <n v="0"/>
    <s v="PF"/>
    <d v="2023-11-10T00:00:00"/>
    <n v="10"/>
    <x v="15"/>
    <x v="2"/>
  </r>
  <r>
    <x v="359"/>
    <n v="449052"/>
    <n v="2"/>
    <x v="8"/>
    <s v="AQUISIÇAO DE EQUIPAMENTOS DE LABORATÓRIO"/>
    <s v="Diversos"/>
    <m/>
    <n v="0"/>
    <s v="PF"/>
    <d v="2023-11-10T00:00:00"/>
    <n v="10"/>
    <x v="15"/>
    <x v="2"/>
  </r>
  <r>
    <x v="360"/>
    <n v="449052"/>
    <n v="11"/>
    <x v="8"/>
    <s v="AQUISIÇAO DE EQUIPAMENTOS DE LABORATÓRIO"/>
    <s v="Diversos"/>
    <m/>
    <n v="0"/>
    <s v="PF"/>
    <d v="2023-11-10T00:00:00"/>
    <n v="10"/>
    <x v="15"/>
    <x v="2"/>
  </r>
  <r>
    <x v="361"/>
    <n v="449052"/>
    <n v="1"/>
    <x v="8"/>
    <s v="AQUISIÇAO DE EQUIPAMENTOS DE LABORATÓRIO"/>
    <s v="Diversos"/>
    <m/>
    <n v="0"/>
    <s v="PF"/>
    <d v="2023-11-10T00:00:00"/>
    <n v="10"/>
    <x v="15"/>
    <x v="2"/>
  </r>
  <r>
    <x v="362"/>
    <n v="449052"/>
    <n v="3"/>
    <x v="8"/>
    <s v="AQUISIÇAO DE EQUIPAMENTOS DE LABORATÓRIO"/>
    <s v="Diversos"/>
    <m/>
    <n v="0"/>
    <s v="PF"/>
    <d v="2023-11-10T00:00:00"/>
    <n v="10"/>
    <x v="15"/>
    <x v="2"/>
  </r>
  <r>
    <x v="363"/>
    <n v="449052"/>
    <n v="1"/>
    <x v="8"/>
    <s v="AQUISIÇAO DE EQUIPAMENTOS DE LABORATÓRIO"/>
    <s v="Diversos"/>
    <m/>
    <n v="0"/>
    <s v="PF"/>
    <d v="2023-11-10T00:00:00"/>
    <n v="10"/>
    <x v="15"/>
    <x v="2"/>
  </r>
  <r>
    <x v="364"/>
    <n v="449052"/>
    <n v="1"/>
    <x v="8"/>
    <s v="AQUISIÇAO DE EQUIPAMENTOS DE LABORATÓRIO"/>
    <s v="Diversos"/>
    <m/>
    <n v="0"/>
    <s v="PF"/>
    <d v="2023-11-10T00:00:00"/>
    <n v="10"/>
    <x v="15"/>
    <x v="2"/>
  </r>
  <r>
    <x v="365"/>
    <n v="449052"/>
    <n v="2"/>
    <x v="8"/>
    <s v="AQUISIÇAO DE EQUIPAMENTOS DE LABORATÓRIO"/>
    <s v="Diversos"/>
    <m/>
    <n v="0"/>
    <s v="PF"/>
    <d v="2023-11-10T00:00:00"/>
    <n v="10"/>
    <x v="15"/>
    <x v="2"/>
  </r>
  <r>
    <x v="366"/>
    <n v="449052"/>
    <n v="13"/>
    <x v="8"/>
    <s v="AQUISIÇAO DE EQUIPAMENTOS DE LABORATÓRIO"/>
    <s v="Diversos"/>
    <m/>
    <n v="0"/>
    <s v="PF"/>
    <d v="2023-11-10T00:00:00"/>
    <n v="10"/>
    <x v="15"/>
    <x v="2"/>
  </r>
  <r>
    <x v="367"/>
    <n v="449052"/>
    <n v="4"/>
    <x v="8"/>
    <s v="AQUISIÇAO DE EQUIPAMENTOS DE LABORATÓRIO"/>
    <s v="Diversos"/>
    <m/>
    <n v="0"/>
    <s v="PF"/>
    <d v="2023-11-10T00:00:00"/>
    <n v="10"/>
    <x v="15"/>
    <x v="2"/>
  </r>
  <r>
    <x v="368"/>
    <n v="449052"/>
    <n v="1"/>
    <x v="8"/>
    <s v="AQUISIÇAO DE EQUIPAMENTOS DE LABORATÓRIO"/>
    <s v="Diversos"/>
    <m/>
    <n v="0"/>
    <s v="PF"/>
    <d v="2023-11-10T00:00:00"/>
    <n v="10"/>
    <x v="15"/>
    <x v="2"/>
  </r>
  <r>
    <x v="369"/>
    <n v="449052"/>
    <n v="2"/>
    <x v="8"/>
    <s v="AQUISIÇAO DE EQUIPAMENTOS DE LABORATÓRIO"/>
    <s v="Diversos"/>
    <m/>
    <n v="0"/>
    <s v="PF"/>
    <d v="2023-11-10T00:00:00"/>
    <n v="10"/>
    <x v="15"/>
    <x v="2"/>
  </r>
  <r>
    <x v="370"/>
    <n v="449052"/>
    <n v="1"/>
    <x v="8"/>
    <s v="AQUISIÇAO DE EQUIPAMENTOS DE LABORATÓRIO"/>
    <s v="Diversos"/>
    <m/>
    <n v="0"/>
    <s v="PF"/>
    <d v="2023-11-10T00:00:00"/>
    <n v="10"/>
    <x v="15"/>
    <x v="2"/>
  </r>
  <r>
    <x v="371"/>
    <n v="449052"/>
    <n v="1"/>
    <x v="8"/>
    <s v="AQUISIÇAO DE EQUIPAMENTOS DE LABORATÓRIO"/>
    <s v="Diversos"/>
    <m/>
    <n v="0"/>
    <s v="PF"/>
    <d v="2023-11-10T00:00:00"/>
    <n v="10"/>
    <x v="15"/>
    <x v="2"/>
  </r>
  <r>
    <x v="372"/>
    <n v="449052"/>
    <n v="1"/>
    <x v="8"/>
    <s v="AQUISIÇAO DE EQUIPAMENTOS DE LABORATÓRIO"/>
    <s v="Diversos"/>
    <m/>
    <n v="0"/>
    <s v="PF"/>
    <d v="2023-11-10T00:00:00"/>
    <n v="10"/>
    <x v="15"/>
    <x v="2"/>
  </r>
  <r>
    <x v="373"/>
    <n v="449052"/>
    <n v="3"/>
    <x v="8"/>
    <s v="AQUISIÇAO DE EQUIPAMENTOS DE LABORATÓRIO"/>
    <s v="Diversos"/>
    <m/>
    <n v="0"/>
    <s v="PF"/>
    <d v="2023-11-10T00:00:00"/>
    <n v="10"/>
    <x v="15"/>
    <x v="2"/>
  </r>
  <r>
    <x v="374"/>
    <n v="449052"/>
    <n v="1"/>
    <x v="8"/>
    <s v="AQUISIÇAO DE EQUIPAMENTOS DE LABORATÓRIO"/>
    <s v="Diversos"/>
    <m/>
    <n v="0"/>
    <s v="PF"/>
    <d v="2023-11-10T00:00:00"/>
    <n v="10"/>
    <x v="15"/>
    <x v="2"/>
  </r>
  <r>
    <x v="375"/>
    <n v="449052"/>
    <n v="1"/>
    <x v="8"/>
    <s v="AQUISIÇAO DE EQUIPAMENTOS DE LABORATÓRIO"/>
    <s v="Diversos"/>
    <m/>
    <n v="0"/>
    <s v="PF"/>
    <d v="2023-11-10T00:00:00"/>
    <n v="10"/>
    <x v="15"/>
    <x v="2"/>
  </r>
  <r>
    <x v="376"/>
    <n v="449052"/>
    <n v="1"/>
    <x v="8"/>
    <s v="AQUISIÇAO DE EQUIPAMENTOS DE LABORATÓRIO"/>
    <s v="Diversos"/>
    <m/>
    <n v="0"/>
    <s v="PF"/>
    <d v="2023-11-10T00:00:00"/>
    <n v="10"/>
    <x v="15"/>
    <x v="2"/>
  </r>
  <r>
    <x v="377"/>
    <n v="449052"/>
    <n v="1"/>
    <x v="8"/>
    <s v="AQUISIÇAO DE EQUIPAMENTOS DE LABORATÓRIO"/>
    <s v="Diversos"/>
    <m/>
    <n v="0"/>
    <s v="PF"/>
    <d v="2023-11-10T00:00:00"/>
    <n v="10"/>
    <x v="15"/>
    <x v="2"/>
  </r>
  <r>
    <x v="378"/>
    <n v="449052"/>
    <n v="2"/>
    <x v="8"/>
    <s v="AQUISIÇAO DE EQUIPAMENTOS DE LABORATÓRIO"/>
    <s v="Diversos"/>
    <m/>
    <n v="0"/>
    <s v="PF"/>
    <d v="2023-11-10T00:00:00"/>
    <n v="10"/>
    <x v="15"/>
    <x v="2"/>
  </r>
  <r>
    <x v="379"/>
    <n v="449052"/>
    <n v="2"/>
    <x v="8"/>
    <s v="AQUISIÇAO DE EQUIPAMENTOS DE LABORATÓRIO"/>
    <s v="Diversos"/>
    <m/>
    <n v="0"/>
    <s v="PF"/>
    <d v="2023-11-10T00:00:00"/>
    <n v="10"/>
    <x v="15"/>
    <x v="2"/>
  </r>
  <r>
    <x v="380"/>
    <n v="449052"/>
    <n v="1"/>
    <x v="8"/>
    <s v="AQUISIÇAO DE EQUIPAMENTOS DE LABORATÓRIO"/>
    <s v="Diversos"/>
    <m/>
    <n v="0"/>
    <s v="PF"/>
    <d v="2023-11-10T00:00:00"/>
    <n v="10"/>
    <x v="15"/>
    <x v="2"/>
  </r>
  <r>
    <x v="381"/>
    <n v="449052"/>
    <n v="4"/>
    <x v="8"/>
    <s v="AQUISIÇAO DE EQUIPAMENTOS DE LABORATÓRIO"/>
    <s v="Diversos"/>
    <m/>
    <n v="0"/>
    <s v="PF"/>
    <d v="2023-11-10T00:00:00"/>
    <n v="10"/>
    <x v="15"/>
    <x v="2"/>
  </r>
  <r>
    <x v="360"/>
    <n v="449052"/>
    <n v="10"/>
    <x v="8"/>
    <s v="AQUISIÇAO DE EQUIPAMENTOS DE LABORATÓRIO"/>
    <s v="Diversos"/>
    <m/>
    <n v="0"/>
    <s v="PF"/>
    <d v="2023-11-10T00:00:00"/>
    <n v="10"/>
    <x v="15"/>
    <x v="2"/>
  </r>
  <r>
    <x v="382"/>
    <n v="339030"/>
    <n v="1"/>
    <x v="186"/>
    <s v=" COPA, COZINHA, CAMA, MESA E BANHO "/>
    <s v="Diversos"/>
    <n v="428264"/>
    <n v="0"/>
    <s v="DEGEAC (EXECUÇÃO)"/>
    <d v="2023-10-16T00:00:00"/>
    <n v="29"/>
    <x v="16"/>
    <x v="4"/>
  </r>
  <r>
    <x v="383"/>
    <n v="339030"/>
    <n v="1"/>
    <x v="8"/>
    <s v=" COPA, COZINHA, CAMA, MESA E BANHO "/>
    <s v="Diversos"/>
    <m/>
    <m/>
    <s v="DEGEAC (EXECUÇÃO)"/>
    <d v="2023-10-16T00:00:00"/>
    <n v="29"/>
    <x v="16"/>
    <x v="4"/>
  </r>
  <r>
    <x v="384"/>
    <n v="339030"/>
    <n v="2"/>
    <x v="8"/>
    <s v=" COPA, COZINHA, CAMA, MESA E BANHO "/>
    <s v="Diversos"/>
    <m/>
    <m/>
    <s v="DEGEAC (EXECUÇÃO)"/>
    <d v="2023-10-16T00:00:00"/>
    <n v="29"/>
    <x v="16"/>
    <x v="4"/>
  </r>
  <r>
    <x v="385"/>
    <n v="339030"/>
    <n v="1"/>
    <x v="8"/>
    <s v=" COPA, COZINHA, CAMA, MESA E BANHO "/>
    <s v="Diversos"/>
    <m/>
    <m/>
    <s v="DEGEAC (EXECUÇÃO)"/>
    <d v="2023-10-16T00:00:00"/>
    <n v="29"/>
    <x v="16"/>
    <x v="4"/>
  </r>
  <r>
    <x v="386"/>
    <n v="339030"/>
    <n v="1"/>
    <x v="8"/>
    <s v=" COPA, COZINHA, CAMA, MESA E BANHO "/>
    <s v="Diversos"/>
    <m/>
    <m/>
    <s v="DEGEAC (EXECUÇÃO)"/>
    <d v="2023-10-16T00:00:00"/>
    <n v="29"/>
    <x v="16"/>
    <x v="4"/>
  </r>
  <r>
    <x v="387"/>
    <n v="339030"/>
    <n v="1"/>
    <x v="8"/>
    <s v=" COPA, COZINHA, CAMA, MESA E BANHO "/>
    <s v="Diversos"/>
    <m/>
    <m/>
    <s v="DEGEAC (EXECUÇÃO)"/>
    <d v="2023-10-16T00:00:00"/>
    <n v="29"/>
    <x v="16"/>
    <x v="4"/>
  </r>
  <r>
    <x v="388"/>
    <n v="339030"/>
    <n v="4"/>
    <x v="8"/>
    <s v=" COPA, COZINHA, CAMA, MESA E BANHO "/>
    <s v="Diversos"/>
    <m/>
    <m/>
    <s v="DEGEAC (EXECUÇÃO)"/>
    <d v="2023-10-16T00:00:00"/>
    <n v="29"/>
    <x v="16"/>
    <x v="4"/>
  </r>
  <r>
    <x v="389"/>
    <n v="339030"/>
    <n v="1"/>
    <x v="8"/>
    <s v=" COPA, COZINHA, CAMA, MESA E BANHO "/>
    <s v="Diversos"/>
    <m/>
    <m/>
    <s v="DEGEAC (EXECUÇÃO)"/>
    <d v="2023-10-16T00:00:00"/>
    <n v="29"/>
    <x v="16"/>
    <x v="4"/>
  </r>
  <r>
    <x v="390"/>
    <n v="339030"/>
    <n v="1"/>
    <x v="8"/>
    <s v=" COPA, COZINHA, CAMA, MESA E BANHO "/>
    <s v="Diversos"/>
    <m/>
    <m/>
    <s v="DEGEAC (EXECUÇÃO)"/>
    <d v="2023-10-16T00:00:00"/>
    <n v="29"/>
    <x v="16"/>
    <x v="4"/>
  </r>
  <r>
    <x v="391"/>
    <n v="339030"/>
    <n v="2"/>
    <x v="8"/>
    <s v=" COPA, COZINHA, CAMA, MESA E BANHO "/>
    <s v="Diversos"/>
    <m/>
    <m/>
    <s v="DEGEAC (EXECUÇÃO)"/>
    <d v="2023-10-16T00:00:00"/>
    <n v="29"/>
    <x v="16"/>
    <x v="4"/>
  </r>
  <r>
    <x v="392"/>
    <n v="339030"/>
    <n v="5"/>
    <x v="8"/>
    <s v=" COPA, COZINHA, CAMA, MESA E BANHO "/>
    <s v="Diversos"/>
    <m/>
    <m/>
    <s v="DEGEAC (EXECUÇÃO)"/>
    <d v="2023-10-16T00:00:00"/>
    <n v="29"/>
    <x v="16"/>
    <x v="4"/>
  </r>
  <r>
    <x v="393"/>
    <n v="339030"/>
    <n v="2"/>
    <x v="8"/>
    <s v=" COPA, COZINHA, CAMA, MESA E BANHO "/>
    <s v="Diversos"/>
    <m/>
    <m/>
    <s v="DEGEAC (EXECUÇÃO)"/>
    <d v="2023-10-16T00:00:00"/>
    <n v="29"/>
    <x v="16"/>
    <x v="4"/>
  </r>
  <r>
    <x v="394"/>
    <n v="339030"/>
    <n v="30"/>
    <x v="8"/>
    <s v=" COPA, COZINHA, CAMA, MESA E BANHO "/>
    <s v="Diversos"/>
    <m/>
    <m/>
    <s v="DEGEAC (EXECUÇÃO)"/>
    <d v="2023-10-16T00:00:00"/>
    <n v="29"/>
    <x v="16"/>
    <x v="4"/>
  </r>
  <r>
    <x v="395"/>
    <n v="339030"/>
    <n v="3"/>
    <x v="8"/>
    <s v=" COPA, COZINHA, CAMA, MESA E BANHO "/>
    <s v="Diversos"/>
    <m/>
    <m/>
    <s v="DEGEAC (EXECUÇÃO)"/>
    <d v="2023-10-16T00:00:00"/>
    <n v="29"/>
    <x v="16"/>
    <x v="4"/>
  </r>
  <r>
    <x v="396"/>
    <n v="449052"/>
    <n v="1"/>
    <x v="8"/>
    <s v=" COPA, COZINHA, CAMA, MESA E BANHO "/>
    <s v="Diversos"/>
    <m/>
    <m/>
    <s v="DEGEAC (EXECUÇÃO)"/>
    <d v="2023-10-16T00:00:00"/>
    <n v="29"/>
    <x v="16"/>
    <x v="4"/>
  </r>
  <r>
    <x v="397"/>
    <n v="449052"/>
    <n v="2"/>
    <x v="8"/>
    <s v=" COPA, COZINHA, CAMA, MESA E BANHO "/>
    <s v="Diversos"/>
    <m/>
    <m/>
    <s v="DEGEAC (EXECUÇÃO)"/>
    <d v="2023-10-16T00:00:00"/>
    <n v="29"/>
    <x v="16"/>
    <x v="4"/>
  </r>
  <r>
    <x v="398"/>
    <n v="339030"/>
    <n v="1"/>
    <x v="8"/>
    <s v=" COPA, COZINHA, CAMA, MESA E BANHO "/>
    <s v="Diversos"/>
    <m/>
    <m/>
    <s v="DEGEAC (EXECUÇÃO)"/>
    <d v="2023-10-16T00:00:00"/>
    <n v="29"/>
    <x v="16"/>
    <x v="4"/>
  </r>
  <r>
    <x v="399"/>
    <n v="339030"/>
    <n v="4"/>
    <x v="8"/>
    <s v=" COPA, COZINHA, CAMA, MESA E BANHO "/>
    <s v="Diversos"/>
    <m/>
    <m/>
    <s v="DEGEAC (EXECUÇÃO)"/>
    <d v="2023-10-16T00:00:00"/>
    <n v="29"/>
    <x v="16"/>
    <x v="4"/>
  </r>
  <r>
    <x v="400"/>
    <n v="449052"/>
    <n v="6"/>
    <x v="187"/>
    <s v="MATERIAL PERMANENTE EM GERAL ( INCLUINDO ELETRODOMÉSTICOS)"/>
    <s v="Diversos"/>
    <n v="0"/>
    <n v="0"/>
    <s v="SEANAM"/>
    <d v="2023-10-16T00:00:00"/>
    <n v="29"/>
    <x v="17"/>
    <x v="4"/>
  </r>
  <r>
    <x v="401"/>
    <n v="449052"/>
    <n v="1"/>
    <x v="8"/>
    <s v="MATERIAL PERMANENTE EM GERAL ( INCLUINDO ELETRODOMÉSTICOS)"/>
    <s v="Diversos"/>
    <n v="0"/>
    <n v="0"/>
    <s v="SEANAM"/>
    <d v="2023-10-16T00:00:00"/>
    <n v="29"/>
    <x v="17"/>
    <x v="4"/>
  </r>
  <r>
    <x v="402"/>
    <n v="339039"/>
    <n v="2"/>
    <x v="188"/>
    <s v="Contrato de Manutenção Preventiva do equipamento no Citômetro modelo IMageStream MK II (número de série799-03300/ISX387) - Marca: LUMINEX"/>
    <s v="VPPCB"/>
    <n v="115800"/>
    <n v="0"/>
    <s v="REQUISITANTE"/>
    <d v="2023-10-18T00:00:00"/>
    <n v="27"/>
    <x v="18"/>
    <x v="2"/>
  </r>
  <r>
    <x v="28"/>
    <n v="339039"/>
    <n v="2"/>
    <x v="189"/>
    <s v="Contratação de Serviço Móvel de Urgência e Emergência Pré-Hospitalar - UTI Móvel (Ambulância TIPO D – Ambulância de Suporte Avançado com motorista, médico socorrista e enfermeiro), na modalidade “Área protegida”, com atendimento através de profissionais devidamente habilitados e qualificados"/>
    <s v="COGEPE"/>
    <n v="180540.2"/>
    <n v="0"/>
    <s v="DEGEAC (EXECUÇÃO)"/>
    <d v="2023-07-06T00:00:00"/>
    <n v="101"/>
    <x v="19"/>
    <x v="1"/>
  </r>
  <r>
    <x v="403"/>
    <n v="339030"/>
    <n v="30"/>
    <x v="190"/>
    <s v="Aquisição de gêneros alimentícios"/>
    <s v="Diversos"/>
    <n v="1846822.13"/>
    <n v="0"/>
    <s v="DEGEAC (EXECUÇÃO)"/>
    <d v="2023-11-16T00:00:00"/>
    <n v="6"/>
    <x v="20"/>
    <x v="4"/>
  </r>
  <r>
    <x v="404"/>
    <n v="339030"/>
    <n v="5"/>
    <x v="8"/>
    <s v="Aquisição de gêneros alimentícios"/>
    <s v="Diversos"/>
    <m/>
    <n v="0"/>
    <s v="DEGEAC (EXECUÇÃO)"/>
    <d v="2023-11-16T00:00:00"/>
    <n v="6"/>
    <x v="20"/>
    <x v="4"/>
  </r>
  <r>
    <x v="405"/>
    <n v="339030"/>
    <n v="50"/>
    <x v="8"/>
    <s v="Aquisição de gêneros alimentícios"/>
    <s v="Diversos"/>
    <m/>
    <n v="0"/>
    <s v="DEGEAC (EXECUÇÃO)"/>
    <d v="2023-11-16T00:00:00"/>
    <n v="6"/>
    <x v="20"/>
    <x v="4"/>
  </r>
  <r>
    <x v="406"/>
    <n v="339030"/>
    <n v="45"/>
    <x v="8"/>
    <s v="Aquisição de gêneros alimentícios"/>
    <s v="Diversos"/>
    <m/>
    <n v="0"/>
    <s v="DEGEAC (EXECUÇÃO)"/>
    <d v="2023-11-16T00:00:00"/>
    <n v="6"/>
    <x v="20"/>
    <x v="4"/>
  </r>
  <r>
    <x v="407"/>
    <n v="339030"/>
    <n v="37"/>
    <x v="8"/>
    <s v="Aquisição de gêneros alimentícios"/>
    <s v="Diversos"/>
    <m/>
    <n v="0"/>
    <s v="DEGEAC (EXECUÇÃO)"/>
    <d v="2023-11-16T00:00:00"/>
    <n v="6"/>
    <x v="20"/>
    <x v="4"/>
  </r>
  <r>
    <x v="408"/>
    <n v="339030"/>
    <n v="6"/>
    <x v="8"/>
    <s v="Aquisição de gêneros alimentícios"/>
    <s v="Diversos"/>
    <m/>
    <n v="0"/>
    <s v="DEGEAC (EXECUÇÃO)"/>
    <d v="2023-11-16T00:00:00"/>
    <n v="6"/>
    <x v="20"/>
    <x v="4"/>
  </r>
  <r>
    <x v="409"/>
    <n v="339030"/>
    <n v="60"/>
    <x v="8"/>
    <s v="Aquisição de gêneros alimentícios"/>
    <s v="Diversos"/>
    <m/>
    <n v="0"/>
    <s v="DEGEAC (EXECUÇÃO)"/>
    <d v="2023-11-16T00:00:00"/>
    <n v="6"/>
    <x v="20"/>
    <x v="4"/>
  </r>
  <r>
    <x v="410"/>
    <n v="339030"/>
    <n v="62"/>
    <x v="8"/>
    <s v="Aquisição de gêneros alimentícios"/>
    <s v="Diversos"/>
    <m/>
    <n v="0"/>
    <s v="DEGEAC (EXECUÇÃO)"/>
    <d v="2023-11-16T00:00:00"/>
    <n v="6"/>
    <x v="20"/>
    <x v="4"/>
  </r>
  <r>
    <x v="411"/>
    <n v="339030"/>
    <n v="126"/>
    <x v="8"/>
    <s v="Aquisição de gêneros alimentícios"/>
    <s v="Diversos"/>
    <m/>
    <n v="0"/>
    <s v="DEGEAC (EXECUÇÃO)"/>
    <d v="2023-11-16T00:00:00"/>
    <n v="6"/>
    <x v="20"/>
    <x v="4"/>
  </r>
  <r>
    <x v="412"/>
    <n v="339030"/>
    <n v="1"/>
    <x v="8"/>
    <s v="Aquisição de gêneros alimentícios"/>
    <s v="Diversos"/>
    <m/>
    <n v="0"/>
    <s v="DEGEAC (EXECUÇÃO)"/>
    <d v="2023-11-16T00:00:00"/>
    <n v="6"/>
    <x v="20"/>
    <x v="4"/>
  </r>
  <r>
    <x v="413"/>
    <n v="339039"/>
    <n v="2"/>
    <x v="191"/>
    <s v="Contratação de empresa de agenciamento para emissão de passagens para voos domésticos._x000a_"/>
    <s v="DECOM/COGEAD"/>
    <n v="5664"/>
    <n v="0"/>
    <s v="DEPEC (PLANEJAMENTO)"/>
    <d v="2023-11-06T00:00:00"/>
    <n v="14"/>
    <x v="21"/>
    <x v="1"/>
  </r>
  <r>
    <x v="414"/>
    <n v="339033"/>
    <n v="1"/>
    <x v="8"/>
    <s v="Contratação de empresa de agenciamento para emissão de passagens para voos domésticos._x000a_"/>
    <s v="DECOM/COGEAD"/>
    <n v="7572500"/>
    <n v="0"/>
    <s v="DEPEC (PLANEJAMENTO)"/>
    <d v="2023-11-06T00:00:00"/>
    <n v="14"/>
    <x v="21"/>
    <x v="1"/>
  </r>
  <r>
    <x v="415"/>
    <n v="339039"/>
    <n v="2"/>
    <x v="192"/>
    <s v="Contratação de serrviço de transporte aéreo de cargas especiais"/>
    <s v="DECOM/COGEAD"/>
    <n v="0"/>
    <n v="0"/>
    <s v="DEGEAC (EXECUÇÃO)"/>
    <d v="2023-10-17T00:00:00"/>
    <n v="28"/>
    <x v="22"/>
    <x v="1"/>
  </r>
  <r>
    <x v="416"/>
    <n v="339040"/>
    <n v="1"/>
    <x v="193"/>
    <s v="Terceirização TIC"/>
    <s v="COGETIC"/>
    <n v="26861397"/>
    <n v="0"/>
    <s v="REQUISITANTE"/>
    <d v="2023-08-07T00:00:00"/>
    <n v="79"/>
    <x v="23"/>
    <x v="1"/>
  </r>
  <r>
    <x v="417"/>
    <n v="339040"/>
    <n v="1"/>
    <x v="194"/>
    <s v="Terceirização TIC"/>
    <s v="COGETIC"/>
    <n v="28597293.119999997"/>
    <n v="0"/>
    <s v="REQUISITANTE"/>
    <d v="2023-08-04T00:00:00"/>
    <n v="80"/>
    <x v="24"/>
    <x v="1"/>
  </r>
  <r>
    <x v="418"/>
    <n v="339040"/>
    <n v="2"/>
    <x v="8"/>
    <s v="Terceirização TIC"/>
    <s v="COGETIC"/>
    <m/>
    <m/>
    <s v="REQUISITANTE"/>
    <d v="2023-08-04T00:00:00"/>
    <n v="80"/>
    <x v="24"/>
    <x v="1"/>
  </r>
  <r>
    <x v="419"/>
    <n v="339040"/>
    <n v="2"/>
    <x v="195"/>
    <s v="Terceirização TIC"/>
    <s v="COGETIC"/>
    <n v="0"/>
    <n v="0"/>
    <s v="DEPEC (PLANEJAMENTO)"/>
    <d v="2023-11-10T00:00:00"/>
    <n v="10"/>
    <x v="25"/>
    <x v="1"/>
  </r>
  <r>
    <x v="420"/>
    <n v="339039"/>
    <n v="7"/>
    <x v="196"/>
    <s v="Serviços de tradução/interpretação simultânea e consecutiva em língua estrangeira e locação de equipamentos."/>
    <s v="PR/SEVEN"/>
    <n v="317686.59999999998"/>
    <n v="0"/>
    <s v="REQUISITANTE"/>
    <d v="2023-10-10T00:00:00"/>
    <n v="33"/>
    <x v="18"/>
    <x v="4"/>
  </r>
  <r>
    <x v="421"/>
    <n v="339039"/>
    <n v="2"/>
    <x v="8"/>
    <s v="Serviços de tradução/interpretação simultânea e consecutiva em língua estrangeira e locação de equipamentos."/>
    <s v="PR/SEVEN"/>
    <m/>
    <n v="0"/>
    <s v="REQUISITANTE"/>
    <d v="2023-10-10T00:00:00"/>
    <n v="33"/>
    <x v="18"/>
    <x v="4"/>
  </r>
  <r>
    <x v="422"/>
    <n v="339039"/>
    <n v="1"/>
    <x v="8"/>
    <s v="Serviços de tradução/interpretação simultânea e consecutiva em língua estrangeira e locação de equipamentos."/>
    <s v="PR/SEVEN"/>
    <m/>
    <n v="0"/>
    <s v="REQUISITANTE"/>
    <d v="2023-10-10T00:00:00"/>
    <n v="33"/>
    <x v="18"/>
    <x v="4"/>
  </r>
  <r>
    <x v="423"/>
    <n v="339039"/>
    <n v="29"/>
    <x v="197"/>
    <s v="Contratação de Serviço gráfico para impressão de banners, faixas, lonas e adesivos (Eventos Presidência)"/>
    <s v="PR/SEVEN"/>
    <n v="5465898.3700000001"/>
    <n v="0"/>
    <s v="REQUISITANTE"/>
    <d v="2023-10-06T00:00:00"/>
    <n v="35"/>
    <x v="18"/>
    <x v="4"/>
  </r>
  <r>
    <x v="424"/>
    <n v="339039"/>
    <n v="13"/>
    <x v="8"/>
    <s v="Contratação de Serviço gráfico para impressão de banners, faixas, lonas e adesivos (Eventos Presidência)"/>
    <s v="PR/SEVEN"/>
    <m/>
    <n v="0"/>
    <s v="REQUISITANTE"/>
    <d v="2023-10-06T00:00:00"/>
    <n v="35"/>
    <x v="18"/>
    <x v="4"/>
  </r>
  <r>
    <x v="425"/>
    <n v="339039"/>
    <n v="10"/>
    <x v="8"/>
    <s v="Contratação de Serviço gráfico para impressão de banners, faixas, lonas e adesivos (Eventos Presidência)"/>
    <s v="PR/SEVEN"/>
    <m/>
    <n v="0"/>
    <s v="REQUISITANTE"/>
    <d v="2023-10-06T00:00:00"/>
    <n v="35"/>
    <x v="18"/>
    <x v="4"/>
  </r>
  <r>
    <x v="426"/>
    <n v="339039"/>
    <n v="9"/>
    <x v="8"/>
    <s v="Contratação de Serviço gráfico para impressão de banners, faixas, lonas e adesivos (Eventos Presidência)"/>
    <s v="PR/SEVEN"/>
    <m/>
    <n v="0"/>
    <s v="REQUISITANTE"/>
    <d v="2023-10-06T00:00:00"/>
    <n v="35"/>
    <x v="18"/>
    <x v="4"/>
  </r>
  <r>
    <x v="427"/>
    <n v="339030"/>
    <n v="4"/>
    <x v="198"/>
    <s v="EPI COM AMOSTRA"/>
    <s v="Diversos"/>
    <n v="1577985.3"/>
    <n v="0"/>
    <s v="REQUISITANTE"/>
    <d v="2023-10-23T00:00:00"/>
    <n v="24"/>
    <x v="18"/>
    <x v="4"/>
  </r>
  <r>
    <x v="428"/>
    <n v="339030"/>
    <n v="1"/>
    <x v="8"/>
    <s v="EPI COM AMOSTRA"/>
    <s v="Diversos"/>
    <m/>
    <m/>
    <s v="REQUISITANTE"/>
    <d v="2023-10-23T00:00:00"/>
    <n v="24"/>
    <x v="18"/>
    <x v="4"/>
  </r>
  <r>
    <x v="429"/>
    <n v="339030"/>
    <n v="4"/>
    <x v="8"/>
    <s v="EPI COM AMOSTRA"/>
    <s v="Diversos"/>
    <m/>
    <m/>
    <s v="REQUISITANTE"/>
    <d v="2023-10-23T00:00:00"/>
    <n v="24"/>
    <x v="18"/>
    <x v="4"/>
  </r>
  <r>
    <x v="430"/>
    <n v="339030"/>
    <n v="3"/>
    <x v="199"/>
    <s v="EPI SEM AMOSTRA"/>
    <s v="Diversos"/>
    <n v="5921491.6399999997"/>
    <n v="0"/>
    <s v="DEGEAC (EXECUÇÃO)"/>
    <d v="2023-11-14T00:00:00"/>
    <n v="8"/>
    <x v="18"/>
    <x v="4"/>
  </r>
  <r>
    <x v="431"/>
    <n v="339030"/>
    <n v="1"/>
    <x v="8"/>
    <s v="EPI SEM AMOSTRA"/>
    <s v="Diversos"/>
    <m/>
    <n v="0"/>
    <s v="DEGEAC (EXECUÇÃO)"/>
    <d v="2023-11-14T00:00:00"/>
    <n v="8"/>
    <x v="18"/>
    <x v="4"/>
  </r>
  <r>
    <x v="432"/>
    <n v="339030"/>
    <n v="1"/>
    <x v="8"/>
    <s v="EPI SEM AMOSTRA"/>
    <s v="Diversos"/>
    <m/>
    <n v="0"/>
    <s v="DEGEAC (EXECUÇÃO)"/>
    <d v="2023-11-14T00:00:00"/>
    <n v="8"/>
    <x v="18"/>
    <x v="4"/>
  </r>
  <r>
    <x v="433"/>
    <n v="339030"/>
    <n v="2"/>
    <x v="8"/>
    <s v="EPI SEM AMOSTRA"/>
    <s v="Diversos"/>
    <m/>
    <n v="0"/>
    <s v="DEGEAC (EXECUÇÃO)"/>
    <d v="2023-11-14T00:00:00"/>
    <n v="8"/>
    <x v="18"/>
    <x v="4"/>
  </r>
  <r>
    <x v="434"/>
    <n v="339030"/>
    <n v="2"/>
    <x v="8"/>
    <s v="EPI SEM AMOSTRA"/>
    <s v="Diversos"/>
    <m/>
    <n v="0"/>
    <s v="DEGEAC (EXECUÇÃO)"/>
    <d v="2023-11-14T00:00:00"/>
    <n v="8"/>
    <x v="18"/>
    <x v="4"/>
  </r>
  <r>
    <x v="435"/>
    <n v="339030"/>
    <n v="3"/>
    <x v="8"/>
    <s v="EPI SEM AMOSTRA"/>
    <s v="Diversos"/>
    <m/>
    <n v="0"/>
    <s v="DEGEAC (EXECUÇÃO)"/>
    <d v="2023-11-14T00:00:00"/>
    <n v="8"/>
    <x v="18"/>
    <x v="4"/>
  </r>
  <r>
    <x v="436"/>
    <n v="339030"/>
    <n v="13"/>
    <x v="8"/>
    <s v="EPI SEM AMOSTRA"/>
    <s v="Diversos"/>
    <m/>
    <n v="0"/>
    <s v="DEGEAC (EXECUÇÃO)"/>
    <d v="2023-11-14T00:00:00"/>
    <n v="8"/>
    <x v="18"/>
    <x v="4"/>
  </r>
  <r>
    <x v="437"/>
    <n v="339030"/>
    <n v="9"/>
    <x v="8"/>
    <s v="EPI SEM AMOSTRA"/>
    <s v="Diversos"/>
    <m/>
    <n v="0"/>
    <s v="DEGEAC (EXECUÇÃO)"/>
    <d v="2023-11-14T00:00:00"/>
    <n v="8"/>
    <x v="18"/>
    <x v="4"/>
  </r>
  <r>
    <x v="438"/>
    <n v="339030"/>
    <n v="1"/>
    <x v="8"/>
    <s v="EPI SEM AMOSTRA"/>
    <s v="Diversos"/>
    <m/>
    <n v="0"/>
    <s v="DEGEAC (EXECUÇÃO)"/>
    <d v="2023-11-14T00:00:00"/>
    <n v="8"/>
    <x v="18"/>
    <x v="4"/>
  </r>
  <r>
    <x v="439"/>
    <n v="339030"/>
    <n v="4"/>
    <x v="8"/>
    <s v="EPI SEM AMOSTRA"/>
    <s v="Diversos"/>
    <m/>
    <n v="0"/>
    <s v="DEGEAC (EXECUÇÃO)"/>
    <d v="2023-11-14T00:00:00"/>
    <n v="8"/>
    <x v="18"/>
    <x v="4"/>
  </r>
  <r>
    <x v="440"/>
    <n v="339030"/>
    <n v="20"/>
    <x v="8"/>
    <s v="EPI SEM AMOSTRA"/>
    <s v="Diversos"/>
    <m/>
    <n v="0"/>
    <s v="DEGEAC (EXECUÇÃO)"/>
    <d v="2023-11-14T00:00:00"/>
    <n v="8"/>
    <x v="18"/>
    <x v="4"/>
  </r>
  <r>
    <x v="441"/>
    <n v="339030"/>
    <n v="5"/>
    <x v="8"/>
    <s v="EPI SEM AMOSTRA"/>
    <s v="Diversos"/>
    <m/>
    <n v="0"/>
    <s v="DEGEAC (EXECUÇÃO)"/>
    <d v="2023-11-14T00:00:00"/>
    <n v="8"/>
    <x v="18"/>
    <x v="4"/>
  </r>
  <r>
    <x v="442"/>
    <n v="339030"/>
    <n v="1"/>
    <x v="8"/>
    <s v="EPI SEM AMOSTRA"/>
    <s v="Diversos"/>
    <m/>
    <n v="0"/>
    <s v="DEGEAC (EXECUÇÃO)"/>
    <d v="2023-11-14T00:00:00"/>
    <n v="8"/>
    <x v="18"/>
    <x v="4"/>
  </r>
  <r>
    <x v="443"/>
    <n v="339030"/>
    <n v="7"/>
    <x v="8"/>
    <s v="EPI SEM AMOSTRA"/>
    <s v="Diversos"/>
    <m/>
    <n v="0"/>
    <s v="DEGEAC (EXECUÇÃO)"/>
    <d v="2023-11-14T00:00:00"/>
    <n v="8"/>
    <x v="18"/>
    <x v="4"/>
  </r>
  <r>
    <x v="444"/>
    <n v="449052"/>
    <n v="2"/>
    <x v="200"/>
    <s v="Aquisição de mobiliário de laboratório - CDTS"/>
    <s v="CDTS"/>
    <n v="0"/>
    <n v="0"/>
    <s v="REQUISITANTE"/>
    <d v="2023-09-27T00:00:00"/>
    <n v="42"/>
    <x v="26"/>
    <x v="1"/>
  </r>
  <r>
    <x v="445"/>
    <n v="449052"/>
    <n v="51"/>
    <x v="8"/>
    <s v="Aquisição de mobiliário de laboratório - CDTS"/>
    <s v="CDTS"/>
    <n v="0"/>
    <n v="0"/>
    <s v="REQUISITANTE"/>
    <d v="2023-09-27T00:00:00"/>
    <n v="42"/>
    <x v="26"/>
    <x v="1"/>
  </r>
  <r>
    <x v="446"/>
    <n v="449052"/>
    <n v="1"/>
    <x v="8"/>
    <s v="Aquisição de mobiliário de laboratório - CDTS"/>
    <s v="CDTS"/>
    <n v="0"/>
    <n v="0"/>
    <s v="REQUISITANTE"/>
    <d v="2023-09-27T00:00:00"/>
    <n v="42"/>
    <x v="26"/>
    <x v="1"/>
  </r>
  <r>
    <x v="447"/>
    <n v="339030"/>
    <n v="1"/>
    <x v="8"/>
    <s v="Aquisição de mobiliário de laboratório - CDTS"/>
    <s v="CDTS"/>
    <n v="0"/>
    <n v="0"/>
    <s v="REQUISITANTE"/>
    <d v="2023-09-27T00:00:00"/>
    <n v="42"/>
    <x v="26"/>
    <x v="1"/>
  </r>
  <r>
    <x v="448"/>
    <n v="449052"/>
    <n v="1"/>
    <x v="201"/>
    <s v="Aquisição de mobiliário de laboratório - CDTS (SERVIÇO)"/>
    <s v="CDTS"/>
    <n v="0"/>
    <n v="0"/>
    <s v="SEANAM"/>
    <d v="2023-10-03T00:00:00"/>
    <n v="38"/>
    <x v="17"/>
    <x v="1"/>
  </r>
  <r>
    <x v="449"/>
    <n v="449052"/>
    <n v="173"/>
    <x v="8"/>
    <s v="Aquisição de mobiliário de laboratório - CDTS (SERVIÇO)"/>
    <s v="CDTS"/>
    <n v="0"/>
    <n v="0"/>
    <s v="SEANAM"/>
    <d v="2023-10-03T00:00:00"/>
    <n v="38"/>
    <x v="17"/>
    <x v="1"/>
  </r>
  <r>
    <x v="450"/>
    <n v="339030"/>
    <n v="1"/>
    <x v="202"/>
    <s v="Aquisição de material para laboratório para o Serviço de Equivalência e Farmacocinética - SEFAR"/>
    <s v="PR/SEFAR"/>
    <s v="R$ 156.416,80"/>
    <n v="0"/>
    <s v="DEGEAC (EXECUÇÃO)"/>
    <d v="2023-11-21T00:00:00"/>
    <n v="3"/>
    <x v="27"/>
    <x v="4"/>
  </r>
  <r>
    <x v="451"/>
    <n v="339030"/>
    <n v="7"/>
    <x v="8"/>
    <s v="Aquisição de material para laboratório para o Serviço de Equivalência e Farmacocinética - SEFAR"/>
    <s v="PR/SEFAR"/>
    <m/>
    <n v="0"/>
    <s v="DEGEAC (EXECUÇÃO)"/>
    <d v="2023-11-21T00:00:00"/>
    <n v="3"/>
    <x v="27"/>
    <x v="4"/>
  </r>
  <r>
    <x v="452"/>
    <n v="339039"/>
    <n v="1"/>
    <x v="203"/>
    <s v="Projeto Fiotec: Elaboração de plano de monitoramento e gerenciamento dos casos incidentes de triquíase tracomatosa no_x000a_contexto pós eliminação do tracoma como saúde pública"/>
    <s v="PR/EPP"/>
    <n v="500000"/>
    <n v="500000"/>
    <s v="REQUISITANTE"/>
    <d v="2023-10-18T00:00:00"/>
    <n v="27"/>
    <x v="28"/>
    <x v="5"/>
  </r>
  <r>
    <x v="453"/>
    <n v="339030"/>
    <n v="3"/>
    <x v="204"/>
    <s v="Aquisição de Camisas"/>
    <s v="PR/EVENTOS"/>
    <n v="288923.5"/>
    <n v="196700"/>
    <s v="DEGEAC (EXECUÇÃO)"/>
    <d v="2023-10-06T00:00:00"/>
    <n v="35"/>
    <x v="16"/>
    <x v="4"/>
  </r>
  <r>
    <x v="454"/>
    <n v="449052"/>
    <n v="2"/>
    <x v="205"/>
    <s v="Aquisição de equipamento de laboratório - Autoclaves da marca Phoenix"/>
    <s v="VPPCB - CTBIO"/>
    <n v="410400"/>
    <n v="0"/>
    <s v="REQUISITANTE"/>
    <d v="2023-10-03T00:00:00"/>
    <n v="38"/>
    <x v="29"/>
    <x v="2"/>
  </r>
  <r>
    <x v="455"/>
    <n v="339039"/>
    <n v="1"/>
    <x v="206"/>
    <s v="Serviço de atualização em 2 Sequenciadores modelo 3730 marca Thermo (upgrade)  "/>
    <s v="VPPCB"/>
    <n v="581768.43999999994"/>
    <n v="581768.43999999994"/>
    <s v="REQUISITANTE"/>
    <d v="2023-10-24T00:00:00"/>
    <n v="23"/>
    <x v="18"/>
    <x v="2"/>
  </r>
  <r>
    <x v="456"/>
    <n v="339039"/>
    <n v="1"/>
    <x v="207"/>
    <s v="– Serviço continuado de Carta comercial, Telegrama, Mala Direta, etc "/>
    <s v="Diversos"/>
    <n v="0"/>
    <n v="0"/>
    <s v="REQUISITANTE"/>
    <d v="2023-11-17T00:00:00"/>
    <n v="5"/>
    <x v="30"/>
    <x v="5"/>
  </r>
  <r>
    <x v="457"/>
    <n v="339039"/>
    <n v="1"/>
    <x v="208"/>
    <s v="Aquisição de microscópios da marca Carl Zeiss. (Importação direta - Inexigibilidade) "/>
    <s v="VPPCB"/>
    <n v="1836027.96"/>
    <n v="1836027.96"/>
    <s v="DEGEAC (EXECUÇÃO)"/>
    <d v="2023-11-07T00:00:00"/>
    <n v="13"/>
    <x v="31"/>
    <x v="2"/>
  </r>
  <r>
    <x v="458"/>
    <n v="339040"/>
    <n v="1"/>
    <x v="209"/>
    <s v="Contratação de prestação de serviço de software via modelo SaaS, acesso de 30 usuários, com suporte e instalação de 02 módulos (Gestão de Indicadores e Gestão de Anomalias/Não Conformidades), para 24 meses, prorrogáveis por mais 24 meses."/>
    <s v="AGEQUALI"/>
    <n v="18990.599999999999"/>
    <n v="16524"/>
    <s v="REQUISITANTE"/>
    <d v="2023-10-05T00:00:00"/>
    <n v="36"/>
    <x v="32"/>
    <x v="5"/>
  </r>
  <r>
    <x v="459"/>
    <n v="3339039"/>
    <n v="1"/>
    <x v="210"/>
    <s v="Projeto Fiotec: Aprimorar as ações de vigilância e pesquisas em saúde, utilizando a abordagem da Saúde Única, por meio do fortalecimento do Centro Nacional de Primatas (CENP), com a finalidade de responder às demandas encaminhadas pela Secretária de Vigilância, Saúde e Ambiente – SVSA, com ações voltadas à Saúde Pública"/>
    <s v="PR/EPP"/>
    <n v="10531225.09"/>
    <n v="10531225.09"/>
    <s v="PF"/>
    <d v="2023-10-11T00:00:00"/>
    <n v="32"/>
    <x v="33"/>
    <x v="5"/>
  </r>
  <r>
    <x v="460"/>
    <n v="3339039"/>
    <n v="1"/>
    <x v="211"/>
    <s v="Projeto Fiotec: Oferta de Curso de Especialização em Medicina de Família e Comunidade, na modalidade EAD, em seus componentes de ensino, supervisão e avaliação, direcionado aos profissionais médicos participantes do Projeto Mais Médicos para o Brasil (PMMB)"/>
    <s v="PR/EPP"/>
    <n v="6700445.2599999998"/>
    <n v="6700445.2599999998"/>
    <s v="REQUISITANTE"/>
    <d v="2023-08-31T00:00:00"/>
    <n v="61"/>
    <x v="34"/>
    <x v="5"/>
  </r>
  <r>
    <x v="461"/>
    <n v="3339039"/>
    <n v="1"/>
    <x v="212"/>
    <s v="Projeto Fiotec: Fortalecimento das políticas de vigilância em saúde ambiental (VSA) e saúde do trabalhador (ST) no Sistema Único de Saúde (SUS)"/>
    <s v="PR/EPP"/>
    <n v="17247600.920000002"/>
    <n v="17247600.920000002"/>
    <s v="DEGEAC (EXECUÇÃO)"/>
    <d v="2023-09-27T00:00:00"/>
    <n v="42"/>
    <x v="35"/>
    <x v="5"/>
  </r>
  <r>
    <x v="462"/>
    <n v="3339039"/>
    <n v="1"/>
    <x v="213"/>
    <s v="Projeto Fiotec: Direitos Humanos, Proteção à Ciência e aos Cientistas"/>
    <s v="PR/EPP"/>
    <n v="500000"/>
    <n v="500000"/>
    <s v="REQUISITANTE"/>
    <d v="2023-09-12T00:00:00"/>
    <n v="53"/>
    <x v="30"/>
    <x v="5"/>
  </r>
  <r>
    <x v="448"/>
    <n v="449052"/>
    <n v="1"/>
    <x v="201"/>
    <s v="Aquisição de mobiliário de laboratório - CDTS (SERVIÇO)"/>
    <s v="CDTS"/>
    <n v="0"/>
    <n v="0"/>
    <s v="REQUISITANTE"/>
    <d v="2023-11-21T00:00:00"/>
    <n v="3"/>
    <x v="36"/>
    <x v="1"/>
  </r>
  <r>
    <x v="463"/>
    <n v="339039"/>
    <n v="1"/>
    <x v="214"/>
    <s v="CONTRATAÇÃO DE EMPRESA ESPECIAIZADA PARA PRESTAÇÃO DE SERVIÇO DE MANUTENÇÃO PREVENTIVA EM ARQUIVO DESLIZANTE."/>
    <s v="SAM/COGEAD"/>
    <n v="13362"/>
    <n v="0"/>
    <s v="DEGEAC (EXECUÇÃO)"/>
    <d v="2023-11-21T00:00:00"/>
    <n v="3"/>
    <x v="18"/>
    <x v="5"/>
  </r>
  <r>
    <x v="0"/>
    <m/>
    <m/>
    <x v="215"/>
    <s v="Aquisição de microbalança analítica, marca Mettler Toledo, equipamento de laboratório para o Serviço de Equivalência e Farmacocinética - SEFAR"/>
    <s v="PR/SEFAR"/>
    <n v="0"/>
    <n v="0"/>
    <s v="REQUISITANTE"/>
    <d v="2023-09-01T00:00:00"/>
    <n v="60"/>
    <x v="37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0">
  <r>
    <x v="0"/>
    <m/>
    <m/>
    <x v="0"/>
    <s v="Inscrição de servidora em curso"/>
    <s v="COGEPE"/>
    <n v="0"/>
    <n v="0"/>
    <x v="0"/>
    <s v="-"/>
    <s v="-"/>
    <x v="0"/>
    <x v="0"/>
  </r>
  <r>
    <x v="1"/>
    <n v="449052"/>
    <n v="2"/>
    <x v="1"/>
    <s v="Aquisição de computador"/>
    <s v="VPPCB/PR"/>
    <n v="175000"/>
    <n v="0"/>
    <x v="0"/>
    <s v="-"/>
    <s v="-"/>
    <x v="0"/>
    <x v="1"/>
  </r>
  <r>
    <x v="2"/>
    <n v="339039"/>
    <n v="1"/>
    <x v="2"/>
    <s v="Contratação para a participação de 43servidores no 7º Congresso Brasileiro de Governança, Controle Público e Gestão de Riscos nas Aquisições."/>
    <s v="COGEAD/SGT"/>
    <n v="13500"/>
    <n v="0"/>
    <x v="0"/>
    <s v="-"/>
    <s v="-"/>
    <x v="0"/>
    <x v="2"/>
  </r>
  <r>
    <x v="0"/>
    <m/>
    <n v="58"/>
    <x v="3"/>
    <s v="Material Permanente "/>
    <s v="Diversos"/>
    <n v="0"/>
    <n v="0"/>
    <x v="0"/>
    <s v="-"/>
    <s v="-"/>
    <x v="0"/>
    <x v="0"/>
  </r>
  <r>
    <x v="0"/>
    <m/>
    <n v="132"/>
    <x v="4"/>
    <s v="EPI"/>
    <s v="Diversos"/>
    <n v="0"/>
    <n v="0"/>
    <x v="0"/>
    <s v="-"/>
    <s v="-"/>
    <x v="0"/>
    <x v="0"/>
  </r>
  <r>
    <x v="0"/>
    <m/>
    <m/>
    <x v="5"/>
    <s v="– Serviço continuado de Carta comercial, Telegrama, Mala Direta, etc "/>
    <s v="Diversos"/>
    <n v="0"/>
    <n v="0"/>
    <x v="0"/>
    <s v="-"/>
    <s v="-"/>
    <x v="0"/>
    <x v="2"/>
  </r>
  <r>
    <x v="0"/>
    <m/>
    <m/>
    <x v="6"/>
    <s v="curso Business High Performance."/>
    <s v="SEAM"/>
    <n v="0"/>
    <n v="0"/>
    <x v="0"/>
    <s v="-"/>
    <s v="-"/>
    <x v="0"/>
    <x v="3"/>
  </r>
  <r>
    <x v="0"/>
    <m/>
    <n v="27"/>
    <x v="7"/>
    <s v="Livros e Materiais de Expediente Não Adquiridos no AVN"/>
    <s v="Diversos"/>
    <n v="0"/>
    <n v="0"/>
    <x v="0"/>
    <s v="-"/>
    <s v="-"/>
    <x v="0"/>
    <x v="0"/>
  </r>
  <r>
    <x v="3"/>
    <n v="339030"/>
    <n v="44"/>
    <x v="8"/>
    <s v="Aquisição de material laboratorial (reagentes e detergentes) "/>
    <s v="FIOCRUZ CEARÁ"/>
    <n v="4456540.97"/>
    <n v="0"/>
    <x v="0"/>
    <s v="-"/>
    <s v="-"/>
    <x v="0"/>
    <x v="4"/>
  </r>
  <r>
    <x v="4"/>
    <n v="339030"/>
    <n v="2"/>
    <x v="9"/>
    <m/>
    <s v="FIOCRUZ CEARÁ"/>
    <m/>
    <n v="0"/>
    <x v="0"/>
    <s v="-"/>
    <s v="-"/>
    <x v="0"/>
    <x v="4"/>
  </r>
  <r>
    <x v="5"/>
    <n v="339030"/>
    <n v="2"/>
    <x v="9"/>
    <m/>
    <s v="FIOCRUZ CEARÁ"/>
    <m/>
    <n v="0"/>
    <x v="0"/>
    <s v="-"/>
    <s v="-"/>
    <x v="0"/>
    <x v="4"/>
  </r>
  <r>
    <x v="6"/>
    <n v="339030"/>
    <n v="3"/>
    <x v="9"/>
    <m/>
    <s v="FIOCRUZ RONDÔNIA"/>
    <m/>
    <n v="0"/>
    <x v="0"/>
    <s v="-"/>
    <s v="-"/>
    <x v="0"/>
    <x v="4"/>
  </r>
  <r>
    <x v="7"/>
    <n v="339030"/>
    <n v="1"/>
    <x v="9"/>
    <m/>
    <s v="FIOCRUZ RONDÔNIA"/>
    <m/>
    <n v="0"/>
    <x v="0"/>
    <s v="-"/>
    <s v="-"/>
    <x v="0"/>
    <x v="4"/>
  </r>
  <r>
    <x v="8"/>
    <n v="339030"/>
    <n v="1"/>
    <x v="9"/>
    <m/>
    <s v="PR/CVSLR"/>
    <m/>
    <n v="0"/>
    <x v="0"/>
    <s v="-"/>
    <s v="-"/>
    <x v="0"/>
    <x v="4"/>
  </r>
  <r>
    <x v="9"/>
    <n v="339030"/>
    <n v="17"/>
    <x v="9"/>
    <m/>
    <s v="PR/CVSLR"/>
    <m/>
    <n v="0"/>
    <x v="0"/>
    <s v="-"/>
    <s v="-"/>
    <x v="0"/>
    <x v="4"/>
  </r>
  <r>
    <x v="10"/>
    <n v="339030"/>
    <n v="3"/>
    <x v="10"/>
    <s v="Aquisição de materiais químicos "/>
    <s v="Diversos"/>
    <n v="397098.22"/>
    <n v="0"/>
    <x v="0"/>
    <s v="-"/>
    <s v="-"/>
    <x v="0"/>
    <x v="4"/>
  </r>
  <r>
    <x v="11"/>
    <n v="339030"/>
    <n v="10"/>
    <x v="9"/>
    <s v="Aquisição de materiais químicos "/>
    <s v="Diversos"/>
    <m/>
    <n v="0"/>
    <x v="0"/>
    <s v="-"/>
    <s v="-"/>
    <x v="0"/>
    <x v="4"/>
  </r>
  <r>
    <x v="12"/>
    <n v="339030"/>
    <n v="1"/>
    <x v="9"/>
    <s v="Aquisição de materiais químicos "/>
    <s v="Diversos"/>
    <m/>
    <n v="0"/>
    <x v="0"/>
    <s v="-"/>
    <s v="-"/>
    <x v="0"/>
    <x v="4"/>
  </r>
  <r>
    <x v="13"/>
    <n v="339030"/>
    <n v="2"/>
    <x v="9"/>
    <s v="Aquisição de materiais químicos "/>
    <s v="Diversos"/>
    <m/>
    <n v="0"/>
    <x v="0"/>
    <s v="-"/>
    <s v="-"/>
    <x v="0"/>
    <x v="4"/>
  </r>
  <r>
    <x v="14"/>
    <n v="339030"/>
    <n v="7"/>
    <x v="9"/>
    <s v="Aquisição de materiais químicos "/>
    <s v="Diversos"/>
    <m/>
    <n v="0"/>
    <x v="0"/>
    <s v="-"/>
    <s v="-"/>
    <x v="0"/>
    <x v="4"/>
  </r>
  <r>
    <x v="15"/>
    <n v="339030"/>
    <n v="1"/>
    <x v="9"/>
    <s v="Aquisição de materiais químicos "/>
    <s v="Diversos"/>
    <m/>
    <n v="0"/>
    <x v="0"/>
    <s v="-"/>
    <s v="-"/>
    <x v="0"/>
    <x v="4"/>
  </r>
  <r>
    <x v="16"/>
    <n v="339030"/>
    <n v="2"/>
    <x v="9"/>
    <s v="Aquisição de materiais químicos "/>
    <s v="Diversos"/>
    <m/>
    <n v="0"/>
    <x v="0"/>
    <s v="-"/>
    <s v="-"/>
    <x v="0"/>
    <x v="4"/>
  </r>
  <r>
    <x v="17"/>
    <n v="339030"/>
    <n v="60"/>
    <x v="9"/>
    <s v="Aquisição de materiais químicos "/>
    <s v="Diversos"/>
    <m/>
    <n v="0"/>
    <x v="0"/>
    <s v="-"/>
    <s v="-"/>
    <x v="0"/>
    <x v="4"/>
  </r>
  <r>
    <x v="18"/>
    <n v="339030"/>
    <n v="1"/>
    <x v="9"/>
    <s v="Aquisição de materiais químicos "/>
    <s v="Diversos"/>
    <m/>
    <n v="0"/>
    <x v="0"/>
    <s v="-"/>
    <s v="-"/>
    <x v="0"/>
    <x v="4"/>
  </r>
  <r>
    <x v="0"/>
    <m/>
    <m/>
    <x v="11"/>
    <s v="Contratação de serviço contínuo de manutenção preventiva, manutenção corretiva, calibração e qualificação, com fornecimento de peças, sob demanda, de 2 (dois) Sistemas de Purificação de Água modelo Milli-Q Integral 10, da marca Merck."/>
    <s v="SEFAR"/>
    <n v="0"/>
    <n v="0"/>
    <x v="0"/>
    <s v="-"/>
    <s v="-"/>
    <x v="0"/>
    <x v="2"/>
  </r>
  <r>
    <x v="19"/>
    <n v="449052"/>
    <n v="32"/>
    <x v="12"/>
    <s v="Aquisição de mobiliário"/>
    <s v="FIOCRUZ / CEARÁ"/>
    <n v="0"/>
    <n v="0"/>
    <x v="0"/>
    <s v="-"/>
    <s v="-"/>
    <x v="0"/>
    <x v="4"/>
  </r>
  <r>
    <x v="20"/>
    <n v="339030"/>
    <n v="7"/>
    <x v="13"/>
    <s v="Aquisição Linhagem Celular"/>
    <s v="IOC"/>
    <n v="91963.19"/>
    <n v="0"/>
    <x v="0"/>
    <s v="-"/>
    <s v="-"/>
    <x v="0"/>
    <x v="2"/>
  </r>
  <r>
    <x v="21"/>
    <n v="339040"/>
    <n v="1"/>
    <x v="14"/>
    <s v="Contratação de licenças de uso de software especializado em modelagem e documentação de processos de negócio em notação BPMN."/>
    <s v="COGETIC"/>
    <n v="0"/>
    <n v="0"/>
    <x v="0"/>
    <s v="-"/>
    <s v="-"/>
    <x v="0"/>
    <x v="1"/>
  </r>
  <r>
    <x v="22"/>
    <n v="339039"/>
    <n v="3"/>
    <x v="15"/>
    <s v="Contratação por registro de preço de empresa especializada na prestação de serviços gráficos (periódico, Livros e Lona Front Light) por demanda conforme condições, quantidades, exigências e estimativas e estimativas de consumo individualizadas estabelecidas neste instrumento:"/>
    <s v="CCS"/>
    <n v="0"/>
    <n v="0"/>
    <x v="0"/>
    <s v="-"/>
    <s v="-"/>
    <x v="0"/>
    <x v="4"/>
  </r>
  <r>
    <x v="23"/>
    <n v="449052"/>
    <n v="1"/>
    <x v="16"/>
    <s v="Aquisição de equipamentos para o Canal Saúde"/>
    <s v="CS"/>
    <n v="685940"/>
    <n v="0"/>
    <x v="0"/>
    <s v="-"/>
    <s v="-"/>
    <x v="0"/>
    <x v="1"/>
  </r>
  <r>
    <x v="23"/>
    <n v="449052"/>
    <n v="2"/>
    <x v="9"/>
    <s v="Aquisição de equipamentos para o Canal Saúde"/>
    <s v="CS"/>
    <m/>
    <m/>
    <x v="0"/>
    <s v="-"/>
    <s v="-"/>
    <x v="0"/>
    <x v="1"/>
  </r>
  <r>
    <x v="23"/>
    <n v="449052"/>
    <n v="2"/>
    <x v="9"/>
    <s v="Aquisição de equipamentos para o Canal Saúde"/>
    <s v="CS"/>
    <m/>
    <m/>
    <x v="0"/>
    <s v="-"/>
    <s v="-"/>
    <x v="0"/>
    <x v="1"/>
  </r>
  <r>
    <x v="24"/>
    <n v="449052"/>
    <n v="1"/>
    <x v="9"/>
    <s v="Aquisição de equipamentos para o Canal Saúde"/>
    <s v="CS"/>
    <m/>
    <m/>
    <x v="0"/>
    <s v="-"/>
    <s v="-"/>
    <x v="0"/>
    <x v="1"/>
  </r>
  <r>
    <x v="0"/>
    <m/>
    <m/>
    <x v="17"/>
    <s v="Pagamento da inscrição para a V Reunião de Antropologia da Saúde"/>
    <s v="FIOCRUZ MS"/>
    <n v="0"/>
    <n v="0"/>
    <x v="0"/>
    <s v="-"/>
    <s v="-"/>
    <x v="0"/>
    <x v="3"/>
  </r>
  <r>
    <x v="25"/>
    <n v="339039"/>
    <n v="1"/>
    <x v="18"/>
    <s v="Aquisição Termocirculador"/>
    <s v="IOC"/>
    <n v="274521.59999999998"/>
    <n v="0"/>
    <x v="0"/>
    <s v="-"/>
    <s v="-"/>
    <x v="0"/>
    <x v="2"/>
  </r>
  <r>
    <x v="0"/>
    <m/>
    <n v="2"/>
    <x v="19"/>
    <s v="Serviços de manutenção preventiva e corretiva de autoclaves da marca SYSTEC GMBH - através da empresa STEQ Comércio e Representações Ltda."/>
    <s v="VPPCB"/>
    <n v="0"/>
    <n v="0"/>
    <x v="0"/>
    <s v="-"/>
    <s v="-"/>
    <x v="0"/>
    <x v="2"/>
  </r>
  <r>
    <x v="26"/>
    <n v="339039"/>
    <n v="1"/>
    <x v="20"/>
    <s v="Criação, desenvolvimento, execução e finalização de 07 (sete) vídeos de animação educativos baseados nos capítulos do “Guia prático - Biodiversidade faz bem a Saúde”"/>
    <s v="Presidência / Plataforma Institucional Biodiversidade e Saúde Silvestre - PIBSS"/>
    <n v="0"/>
    <n v="0"/>
    <x v="0"/>
    <s v="-"/>
    <s v="-"/>
    <x v="0"/>
    <x v="5"/>
  </r>
  <r>
    <x v="0"/>
    <n v="339039"/>
    <n v="1"/>
    <x v="21"/>
    <s v="Contratação para prestação de serviço de manutenção corretiva, manutenção preventiva e qualificação de 2 (dois) Sistemas de Dissolução e 1 (um) Amostrador automático, marca Distek; e 1 (um) Espectrofotômetro de Ultravioleta com fibra ótica, marca Leap Technologies."/>
    <s v="SEFAR/VPPIS/PR"/>
    <n v="0"/>
    <n v="0"/>
    <x v="0"/>
    <s v="-"/>
    <s v="-"/>
    <x v="0"/>
    <x v="2"/>
  </r>
  <r>
    <x v="0"/>
    <m/>
    <m/>
    <x v="22"/>
    <s v="Aquisição de equipamentos de laboratório da marca Thermo (Importação direta - Inexigibilidade)"/>
    <s v="FIOCRUZ/CE_x000a_PR/CVSLR_x000a_PR/VPPCB"/>
    <n v="0"/>
    <n v="0"/>
    <x v="0"/>
    <s v="-"/>
    <s v="-"/>
    <x v="0"/>
    <x v="2"/>
  </r>
  <r>
    <x v="0"/>
    <m/>
    <m/>
    <x v="23"/>
    <s v="Fornecimento de camisas brancas e coloridas"/>
    <s v="SEVEN"/>
    <n v="0"/>
    <n v="0"/>
    <x v="0"/>
    <s v="-"/>
    <s v="-"/>
    <x v="0"/>
    <x v="4"/>
  </r>
  <r>
    <x v="0"/>
    <m/>
    <n v="1"/>
    <x v="24"/>
    <s v="Serviço de seguro para equipamentos do Canal Saúde"/>
    <s v="CANAL SAÚDE"/>
    <n v="0"/>
    <n v="0"/>
    <x v="0"/>
    <s v="-"/>
    <s v="-"/>
    <x v="0"/>
    <x v="1"/>
  </r>
  <r>
    <x v="0"/>
    <n v="339030"/>
    <m/>
    <x v="25"/>
    <s v="Cromatógrafo AKTA PURE 25 M - MARCA: CYTIVA"/>
    <s v="VPPCB"/>
    <n v="0"/>
    <n v="0"/>
    <x v="0"/>
    <s v="-"/>
    <s v="-"/>
    <x v="0"/>
    <x v="2"/>
  </r>
  <r>
    <x v="0"/>
    <n v="339031"/>
    <n v="1"/>
    <x v="26"/>
    <s v="Contratação de Licença de Software para implamentação de sistema de Emissão de Nota Fiscal eletrônica (Modelo 55) e emissão de arquivo extensão txt para transmissão do Sped Fiscal da empresa Soften Informática EIRELLI."/>
    <s v="DEFIN"/>
    <n v="0"/>
    <n v="0"/>
    <x v="0"/>
    <s v="-"/>
    <s v="-"/>
    <x v="0"/>
    <x v="5"/>
  </r>
  <r>
    <x v="0"/>
    <m/>
    <m/>
    <x v="27"/>
    <s v="_x000a_Contratação de entidade filantrópica para Empregabilidade Social da Pessoa Surda"/>
    <s v="COGEPE"/>
    <n v="0"/>
    <n v="0"/>
    <x v="0"/>
    <s v="-"/>
    <s v="-"/>
    <x v="0"/>
    <x v="5"/>
  </r>
  <r>
    <x v="0"/>
    <m/>
    <m/>
    <x v="28"/>
    <s v="MATERIAL DE EXPEDIENTE NÃO CONTEMPLADOS NO AVN"/>
    <s v="Diversos"/>
    <n v="0"/>
    <n v="0"/>
    <x v="0"/>
    <s v="-"/>
    <s v="-"/>
    <x v="0"/>
    <x v="3"/>
  </r>
  <r>
    <x v="0"/>
    <m/>
    <m/>
    <x v="29"/>
    <s v="EPI EM GERAL"/>
    <s v="Diversos"/>
    <n v="0"/>
    <n v="0"/>
    <x v="0"/>
    <s v="-"/>
    <s v="-"/>
    <x v="0"/>
    <x v="3"/>
  </r>
  <r>
    <x v="0"/>
    <m/>
    <m/>
    <x v="30"/>
    <s v="Itens fora AVN COGEPE"/>
    <s v="COGEPE"/>
    <n v="0"/>
    <n v="0"/>
    <x v="0"/>
    <s v="-"/>
    <s v="-"/>
    <x v="0"/>
    <x v="5"/>
  </r>
  <r>
    <x v="27"/>
    <n v="339039"/>
    <n v="1"/>
    <x v="31"/>
    <s v="Projeto Fiotec: Síndrome de Covid Longa e o monitoramento integrado da saúde"/>
    <s v="PR/EPP"/>
    <n v="600000.78"/>
    <n v="0"/>
    <x v="0"/>
    <s v="-"/>
    <s v="-"/>
    <x v="0"/>
    <x v="5"/>
  </r>
  <r>
    <x v="0"/>
    <m/>
    <m/>
    <x v="32"/>
    <s v="Contratação de Serviço de transmissão de sinal audiovisual por streaming por meio de ferramenta informatizada para recepção via internet, garantindo 500 acessos simultâneos, com um bitrate de 2.500 kbps"/>
    <s v="CS"/>
    <n v="0"/>
    <n v="0"/>
    <x v="0"/>
    <s v="-"/>
    <s v="-"/>
    <x v="0"/>
    <x v="1"/>
  </r>
  <r>
    <x v="28"/>
    <n v="339030"/>
    <n v="1"/>
    <x v="33"/>
    <s v="QuantStudio™ 7 Pro Real-Time PCR System, 96-well, 0.2 mL, laptop - MARCA THERMO"/>
    <s v="VPPCB"/>
    <n v="415482.69"/>
    <n v="0"/>
    <x v="0"/>
    <s v="-"/>
    <s v="-"/>
    <x v="0"/>
    <x v="2"/>
  </r>
  <r>
    <x v="0"/>
    <m/>
    <m/>
    <x v="34"/>
    <s v="GÁS E OUTROS MATERIAIS ENGARRAFADOS"/>
    <s v="Diversos"/>
    <n v="0"/>
    <n v="0"/>
    <x v="0"/>
    <s v="-"/>
    <s v="-"/>
    <x v="0"/>
    <x v="3"/>
  </r>
  <r>
    <x v="29"/>
    <n v="339039"/>
    <n v="2"/>
    <x v="35"/>
    <s v="Contratação de Serviço Móvel de Urgência e Emergência Pré-Hospitalar - UTI Móvel"/>
    <s v="COGEPE"/>
    <n v="180540.2"/>
    <n v="0"/>
    <x v="0"/>
    <s v="-"/>
    <s v="-"/>
    <x v="0"/>
    <x v="1"/>
  </r>
  <r>
    <x v="0"/>
    <m/>
    <m/>
    <x v="36"/>
    <s v="Livros"/>
    <s v="Diversos"/>
    <n v="0"/>
    <n v="0"/>
    <x v="0"/>
    <s v="-"/>
    <s v="-"/>
    <x v="0"/>
    <x v="3"/>
  </r>
  <r>
    <x v="0"/>
    <m/>
    <m/>
    <x v="37"/>
    <s v="INSCRICAO DE SERVIDOR EM CURSOS"/>
    <s v="SGT/COGEAD"/>
    <n v="960"/>
    <n v="0"/>
    <x v="0"/>
    <s v="-"/>
    <s v="-"/>
    <x v="0"/>
    <x v="2"/>
  </r>
  <r>
    <x v="0"/>
    <m/>
    <m/>
    <x v="38"/>
    <s v="INSCRICAO DE SERVIDOR EM CURSOS"/>
    <s v="SGT/COGEAD"/>
    <n v="960"/>
    <n v="0"/>
    <x v="0"/>
    <s v="-"/>
    <s v="-"/>
    <x v="0"/>
    <x v="2"/>
  </r>
  <r>
    <x v="0"/>
    <n v="339030"/>
    <m/>
    <x v="39"/>
    <s v="Aquisição de mobiliário de laboratório - CDTS"/>
    <s v="CDTS"/>
    <n v="0"/>
    <n v="0"/>
    <x v="0"/>
    <s v="-"/>
    <s v="-"/>
    <x v="0"/>
    <x v="1"/>
  </r>
  <r>
    <x v="0"/>
    <n v="339030"/>
    <m/>
    <x v="40"/>
    <s v="Leitora de microplacas Elispot - CTL ImmunoSpot® S6 Universal M2, MARCA Cellular Technology Limited - CTL"/>
    <s v="VPPCB"/>
    <n v="0"/>
    <n v="0"/>
    <x v="0"/>
    <s v="-"/>
    <s v="-"/>
    <x v="0"/>
    <x v="2"/>
  </r>
  <r>
    <x v="30"/>
    <n v="339030"/>
    <n v="1"/>
    <x v="41"/>
    <s v="Centrifuga de bancada Allegra X-30R, 220-240V, 50/60Hz, MARCA: Beckman Coutler"/>
    <s v="VPPCB"/>
    <n v="0"/>
    <n v="0"/>
    <x v="0"/>
    <s v="-"/>
    <s v="-"/>
    <x v="0"/>
    <x v="2"/>
  </r>
  <r>
    <x v="31"/>
    <n v="339039"/>
    <n v="1"/>
    <x v="42"/>
    <s v="Inscrição da servidora Carla Maia Einsiedler, matrícula SIAPE Nº 1535486, no XVII Encontro Nacional FORTEC VII Congresso Internacional PROFNIT XII ProspeCT&amp;I organizado pelo Fórum Nacional dos Gestores de inovação e Transferência de Tecnologia (FORTEC) e o seu mestrado profissional PROFNIT. "/>
    <s v="GESTEC/ VPPIS"/>
    <n v="0"/>
    <n v="0"/>
    <x v="0"/>
    <s v="-"/>
    <s v="-"/>
    <x v="0"/>
    <x v="3"/>
  </r>
  <r>
    <x v="32"/>
    <n v="339030"/>
    <n v="2"/>
    <x v="43"/>
    <s v=" Contratação para prestação de serviço de encadernação e restauração, em capa dura, de livros de registro"/>
    <s v="PR/SEFAR"/>
    <n v="19088.14"/>
    <n v="11515"/>
    <x v="0"/>
    <s v="-"/>
    <s v="-"/>
    <x v="1"/>
    <x v="5"/>
  </r>
  <r>
    <x v="33"/>
    <n v="449052"/>
    <n v="9"/>
    <x v="44"/>
    <s v="Aquisição de Gás e outros materiais engarrafados"/>
    <s v="Diversos"/>
    <n v="483422.7"/>
    <n v="167300"/>
    <x v="0"/>
    <s v="-"/>
    <s v="-"/>
    <x v="1"/>
    <x v="4"/>
  </r>
  <r>
    <x v="34"/>
    <n v="449052"/>
    <n v="1"/>
    <x v="9"/>
    <m/>
    <m/>
    <m/>
    <m/>
    <x v="0"/>
    <s v="-"/>
    <s v="-"/>
    <x v="1"/>
    <x v="4"/>
  </r>
  <r>
    <x v="0"/>
    <n v="339039"/>
    <m/>
    <x v="45"/>
    <s v="Manutenção corretiva e preventiva dosequipamentos de Citometria"/>
    <s v="VPPCB"/>
    <n v="710948.43"/>
    <n v="710948.4"/>
    <x v="0"/>
    <s v="-"/>
    <s v="-"/>
    <x v="1"/>
    <x v="2"/>
  </r>
  <r>
    <x v="35"/>
    <n v="339030"/>
    <n v="4"/>
    <x v="46"/>
    <s v="Aquisição de materiais hospitalares e aparelhos de medição "/>
    <s v="FIOCRUZ MS"/>
    <n v="49920.85"/>
    <n v="17544.66"/>
    <x v="0"/>
    <s v="-"/>
    <s v="-"/>
    <x v="1"/>
    <x v="4"/>
  </r>
  <r>
    <x v="36"/>
    <n v="339030"/>
    <n v="2"/>
    <x v="9"/>
    <m/>
    <s v="FIOCRUZ RO"/>
    <m/>
    <m/>
    <x v="0"/>
    <s v="-"/>
    <s v="-"/>
    <x v="1"/>
    <x v="4"/>
  </r>
  <r>
    <x v="37"/>
    <n v="339030"/>
    <n v="1"/>
    <x v="9"/>
    <m/>
    <s v="FIOCRUZ RO"/>
    <m/>
    <m/>
    <x v="0"/>
    <s v="-"/>
    <s v="-"/>
    <x v="1"/>
    <x v="4"/>
  </r>
  <r>
    <x v="38"/>
    <n v="339030"/>
    <n v="6"/>
    <x v="9"/>
    <m/>
    <s v="FIOCRUZ RO"/>
    <m/>
    <m/>
    <x v="0"/>
    <s v="-"/>
    <s v="-"/>
    <x v="1"/>
    <x v="4"/>
  </r>
  <r>
    <x v="39"/>
    <n v="339030"/>
    <n v="19"/>
    <x v="9"/>
    <m/>
    <s v="FIOCRUZ RO"/>
    <m/>
    <m/>
    <x v="0"/>
    <s v="-"/>
    <s v="-"/>
    <x v="1"/>
    <x v="4"/>
  </r>
  <r>
    <x v="40"/>
    <n v="339030"/>
    <n v="2"/>
    <x v="9"/>
    <m/>
    <s v="FIOCRUZ CEARÁ"/>
    <m/>
    <m/>
    <x v="0"/>
    <s v="-"/>
    <s v="-"/>
    <x v="1"/>
    <x v="4"/>
  </r>
  <r>
    <x v="41"/>
    <n v="339030"/>
    <n v="2"/>
    <x v="9"/>
    <m/>
    <s v="FIOCRUZ CEARÁ"/>
    <m/>
    <m/>
    <x v="0"/>
    <s v="-"/>
    <s v="-"/>
    <x v="1"/>
    <x v="4"/>
  </r>
  <r>
    <x v="42"/>
    <n v="339030"/>
    <n v="9"/>
    <x v="9"/>
    <m/>
    <s v="FIOCRUZ CEARÁ"/>
    <m/>
    <m/>
    <x v="0"/>
    <s v="-"/>
    <s v="-"/>
    <x v="1"/>
    <x v="4"/>
  </r>
  <r>
    <x v="43"/>
    <n v="339030"/>
    <n v="16"/>
    <x v="9"/>
    <m/>
    <s v="FIOCRUZ CEARÁ"/>
    <m/>
    <m/>
    <x v="0"/>
    <s v="-"/>
    <s v="-"/>
    <x v="1"/>
    <x v="4"/>
  </r>
  <r>
    <x v="44"/>
    <n v="339030"/>
    <n v="1"/>
    <x v="9"/>
    <m/>
    <s v="SEFAR"/>
    <m/>
    <m/>
    <x v="0"/>
    <s v="-"/>
    <s v="-"/>
    <x v="1"/>
    <x v="4"/>
  </r>
  <r>
    <x v="45"/>
    <n v="339030"/>
    <n v="2"/>
    <x v="9"/>
    <m/>
    <s v="CST"/>
    <m/>
    <m/>
    <x v="0"/>
    <s v="-"/>
    <s v="-"/>
    <x v="1"/>
    <x v="4"/>
  </r>
  <r>
    <x v="46"/>
    <n v="339030"/>
    <n v="6"/>
    <x v="47"/>
    <s v="Aquisição de materiais químicos "/>
    <s v="SEFAR"/>
    <n v="444925.71"/>
    <n v="213205.17"/>
    <x v="0"/>
    <s v="-"/>
    <s v="-"/>
    <x v="1"/>
    <x v="4"/>
  </r>
  <r>
    <x v="47"/>
    <n v="339030"/>
    <n v="15"/>
    <x v="9"/>
    <m/>
    <s v="FIOCRUZ MS"/>
    <m/>
    <m/>
    <x v="0"/>
    <s v="-"/>
    <s v="-"/>
    <x v="1"/>
    <x v="4"/>
  </r>
  <r>
    <x v="48"/>
    <n v="449052"/>
    <n v="1"/>
    <x v="9"/>
    <m/>
    <s v="FIOCRUZ MS"/>
    <m/>
    <m/>
    <x v="0"/>
    <s v="-"/>
    <s v="-"/>
    <x v="1"/>
    <x v="4"/>
  </r>
  <r>
    <x v="49"/>
    <n v="339030"/>
    <n v="6"/>
    <x v="9"/>
    <m/>
    <s v="FIOCRUZ RO"/>
    <m/>
    <m/>
    <x v="0"/>
    <s v="-"/>
    <s v="-"/>
    <x v="1"/>
    <x v="4"/>
  </r>
  <r>
    <x v="50"/>
    <n v="339030"/>
    <n v="6"/>
    <x v="9"/>
    <m/>
    <s v="FIOCRUZ RO"/>
    <m/>
    <m/>
    <x v="0"/>
    <s v="-"/>
    <s v="-"/>
    <x v="1"/>
    <x v="4"/>
  </r>
  <r>
    <x v="51"/>
    <n v="339030"/>
    <n v="3"/>
    <x v="48"/>
    <s v="Aquisição de material laboratorial "/>
    <s v="Diversos"/>
    <n v="428767.17"/>
    <n v="231581.45"/>
    <x v="0"/>
    <s v="-"/>
    <s v="-"/>
    <x v="1"/>
    <x v="4"/>
  </r>
  <r>
    <x v="52"/>
    <n v="339030"/>
    <n v="7"/>
    <x v="9"/>
    <s v="Aquisição de material laboratorial "/>
    <s v="Diversos"/>
    <m/>
    <m/>
    <x v="0"/>
    <s v="-"/>
    <s v="-"/>
    <x v="1"/>
    <x v="4"/>
  </r>
  <r>
    <x v="53"/>
    <n v="339030"/>
    <n v="5"/>
    <x v="9"/>
    <s v="Aquisição de material laboratorial "/>
    <s v="Diversos"/>
    <m/>
    <m/>
    <x v="0"/>
    <s v="-"/>
    <s v="-"/>
    <x v="1"/>
    <x v="4"/>
  </r>
  <r>
    <x v="54"/>
    <n v="339030"/>
    <n v="16"/>
    <x v="9"/>
    <s v="Aquisição de material laboratorial "/>
    <s v="Diversos"/>
    <m/>
    <m/>
    <x v="0"/>
    <s v="-"/>
    <s v="-"/>
    <x v="1"/>
    <x v="4"/>
  </r>
  <r>
    <x v="55"/>
    <n v="339030"/>
    <n v="11"/>
    <x v="9"/>
    <s v="Aquisição de material laboratorial "/>
    <s v="Diversos"/>
    <m/>
    <m/>
    <x v="0"/>
    <s v="-"/>
    <s v="-"/>
    <x v="1"/>
    <x v="4"/>
  </r>
  <r>
    <x v="56"/>
    <n v="339030"/>
    <n v="35"/>
    <x v="9"/>
    <s v="Aquisição de material laboratorial "/>
    <s v="Diversos"/>
    <m/>
    <m/>
    <x v="0"/>
    <s v="-"/>
    <s v="-"/>
    <x v="1"/>
    <x v="4"/>
  </r>
  <r>
    <x v="57"/>
    <n v="339030"/>
    <n v="3"/>
    <x v="9"/>
    <s v="Aquisição de material laboratorial "/>
    <s v="Diversos"/>
    <m/>
    <m/>
    <x v="0"/>
    <s v="-"/>
    <s v="-"/>
    <x v="1"/>
    <x v="4"/>
  </r>
  <r>
    <x v="58"/>
    <n v="339030"/>
    <n v="3"/>
    <x v="9"/>
    <s v="Aquisição de material laboratorial "/>
    <s v="Diversos"/>
    <m/>
    <m/>
    <x v="0"/>
    <s v="-"/>
    <s v="-"/>
    <x v="1"/>
    <x v="4"/>
  </r>
  <r>
    <x v="59"/>
    <n v="339030"/>
    <n v="60"/>
    <x v="9"/>
    <s v="Aquisição de material laboratorial "/>
    <s v="Diversos"/>
    <m/>
    <m/>
    <x v="0"/>
    <s v="-"/>
    <s v="-"/>
    <x v="1"/>
    <x v="4"/>
  </r>
  <r>
    <x v="60"/>
    <n v="339030"/>
    <n v="5"/>
    <x v="9"/>
    <s v="Aquisição de material laboratorial "/>
    <s v="Diversos"/>
    <m/>
    <m/>
    <x v="0"/>
    <s v="-"/>
    <s v="-"/>
    <x v="1"/>
    <x v="4"/>
  </r>
  <r>
    <x v="61"/>
    <n v="339030"/>
    <n v="2"/>
    <x v="9"/>
    <s v="Aquisição de material laboratorial "/>
    <s v="Diversos"/>
    <m/>
    <m/>
    <x v="0"/>
    <s v="-"/>
    <s v="-"/>
    <x v="1"/>
    <x v="4"/>
  </r>
  <r>
    <x v="62"/>
    <n v="449052"/>
    <n v="5"/>
    <x v="49"/>
    <s v="Aquisição de eletrodomésticos (Freezer Vertical e Freezer horizontal)."/>
    <s v="PR/VPGDI"/>
    <n v="526833.14"/>
    <n v="200254.78"/>
    <x v="0"/>
    <s v="-"/>
    <s v="-"/>
    <x v="1"/>
    <x v="1"/>
  </r>
  <r>
    <x v="63"/>
    <n v="449052"/>
    <n v="3"/>
    <x v="9"/>
    <s v="Aquisição de eletrodomésticos (Freezer Vertical e Freezer horizontal)."/>
    <s v="PR/VPGDI"/>
    <m/>
    <m/>
    <x v="0"/>
    <s v="-"/>
    <s v="-"/>
    <x v="1"/>
    <x v="1"/>
  </r>
  <r>
    <x v="64"/>
    <n v="449052"/>
    <n v="2"/>
    <x v="9"/>
    <s v="Aquisição de eletrodomésticos (Freezer Vertical e Freezer horizontal)."/>
    <s v="PR/VPGDI"/>
    <m/>
    <m/>
    <x v="0"/>
    <s v="-"/>
    <s v="-"/>
    <x v="1"/>
    <x v="1"/>
  </r>
  <r>
    <x v="65"/>
    <n v="339040"/>
    <n v="1"/>
    <x v="50"/>
    <s v="PRESTACAO DE SERVICO DE FORNECIMENTO DE LINK DE DADOS"/>
    <s v="SAM/COGEAD"/>
    <n v="12733"/>
    <n v="10008"/>
    <x v="0"/>
    <s v="-"/>
    <s v="-"/>
    <x v="1"/>
    <x v="1"/>
  </r>
  <r>
    <x v="66"/>
    <n v="339030"/>
    <n v="1"/>
    <x v="51"/>
    <s v="Material de EPI em geral"/>
    <s v="Diversos"/>
    <n v="138191.44"/>
    <n v="81452.960000000006"/>
    <x v="0"/>
    <s v="-"/>
    <s v="-"/>
    <x v="1"/>
    <x v="4"/>
  </r>
  <r>
    <x v="67"/>
    <n v="339030"/>
    <n v="5"/>
    <x v="9"/>
    <s v="Material de EPI em geral"/>
    <s v="Diversos"/>
    <m/>
    <m/>
    <x v="0"/>
    <s v="-"/>
    <s v="-"/>
    <x v="1"/>
    <x v="4"/>
  </r>
  <r>
    <x v="68"/>
    <n v="339030"/>
    <n v="3"/>
    <x v="9"/>
    <s v="Material de EPI em geral"/>
    <s v="Diversos"/>
    <m/>
    <m/>
    <x v="0"/>
    <s v="-"/>
    <s v="-"/>
    <x v="1"/>
    <x v="4"/>
  </r>
  <r>
    <x v="69"/>
    <n v="339030"/>
    <n v="2"/>
    <x v="9"/>
    <s v="Material de EPI em geral"/>
    <s v="Diversos"/>
    <m/>
    <m/>
    <x v="0"/>
    <s v="-"/>
    <s v="-"/>
    <x v="1"/>
    <x v="4"/>
  </r>
  <r>
    <x v="70"/>
    <n v="339030"/>
    <n v="5"/>
    <x v="9"/>
    <s v="Material de EPI em geral"/>
    <s v="Diversos"/>
    <m/>
    <m/>
    <x v="0"/>
    <s v="-"/>
    <s v="-"/>
    <x v="1"/>
    <x v="4"/>
  </r>
  <r>
    <x v="71"/>
    <n v="339030"/>
    <n v="1"/>
    <x v="9"/>
    <s v="Material de EPI em geral"/>
    <s v="Diversos"/>
    <m/>
    <m/>
    <x v="0"/>
    <s v="-"/>
    <s v="-"/>
    <x v="1"/>
    <x v="4"/>
  </r>
  <r>
    <x v="72"/>
    <n v="339030"/>
    <n v="3"/>
    <x v="9"/>
    <s v="Material de EPI em geral"/>
    <s v="Diversos"/>
    <m/>
    <m/>
    <x v="0"/>
    <s v="-"/>
    <s v="-"/>
    <x v="1"/>
    <x v="4"/>
  </r>
  <r>
    <x v="73"/>
    <n v="339030"/>
    <n v="2"/>
    <x v="9"/>
    <s v="Material de EPI em geral"/>
    <s v="Diversos"/>
    <m/>
    <m/>
    <x v="0"/>
    <s v="-"/>
    <s v="-"/>
    <x v="1"/>
    <x v="4"/>
  </r>
  <r>
    <x v="74"/>
    <n v="339030"/>
    <n v="2"/>
    <x v="9"/>
    <s v="Material de EPI em geral"/>
    <s v="Diversos"/>
    <m/>
    <m/>
    <x v="0"/>
    <s v="-"/>
    <s v="-"/>
    <x v="1"/>
    <x v="4"/>
  </r>
  <r>
    <x v="75"/>
    <n v="339030"/>
    <n v="1"/>
    <x v="9"/>
    <s v="Material de EPI em geral"/>
    <s v="Diversos"/>
    <m/>
    <m/>
    <x v="0"/>
    <s v="-"/>
    <s v="-"/>
    <x v="1"/>
    <x v="4"/>
  </r>
  <r>
    <x v="76"/>
    <n v="339030"/>
    <n v="2"/>
    <x v="9"/>
    <s v="Material de EPI em geral"/>
    <s v="Diversos"/>
    <m/>
    <m/>
    <x v="0"/>
    <s v="-"/>
    <s v="-"/>
    <x v="1"/>
    <x v="4"/>
  </r>
  <r>
    <x v="77"/>
    <n v="339030"/>
    <n v="6"/>
    <x v="9"/>
    <s v="Material de EPI em geral"/>
    <s v="Diversos"/>
    <m/>
    <m/>
    <x v="0"/>
    <s v="-"/>
    <s v="-"/>
    <x v="1"/>
    <x v="4"/>
  </r>
  <r>
    <x v="78"/>
    <n v="339030"/>
    <n v="2"/>
    <x v="9"/>
    <s v="Material de EPI em geral"/>
    <s v="Diversos"/>
    <m/>
    <m/>
    <x v="0"/>
    <s v="-"/>
    <s v="-"/>
    <x v="1"/>
    <x v="4"/>
  </r>
  <r>
    <x v="79"/>
    <n v="339039"/>
    <n v="2"/>
    <x v="52"/>
    <s v="Inscrição de servidores da Creche Fiocruz na 41ª Reunião Nacional Anped na Universidade do Estado do Amazonas"/>
    <s v="SEAD"/>
    <n v="1260"/>
    <n v="1260"/>
    <x v="0"/>
    <s v="-"/>
    <s v="-"/>
    <x v="1"/>
    <x v="2"/>
  </r>
  <r>
    <x v="80"/>
    <n v="339039"/>
    <n v="1"/>
    <x v="53"/>
    <s v="Serviços de Agente de Integração de Estágios"/>
    <s v="COGEPE"/>
    <n v="381892.57"/>
    <n v="283994.64"/>
    <x v="0"/>
    <s v="-"/>
    <s v="-"/>
    <x v="1"/>
    <x v="1"/>
  </r>
  <r>
    <x v="81"/>
    <n v="449052"/>
    <n v="1"/>
    <x v="54"/>
    <s v="Eletrodomésticos"/>
    <s v="Diversos"/>
    <n v="449373.2"/>
    <n v="361907.35"/>
    <x v="0"/>
    <s v="-"/>
    <s v="-"/>
    <x v="1"/>
    <x v="4"/>
  </r>
  <r>
    <x v="82"/>
    <n v="449052"/>
    <n v="1"/>
    <x v="9"/>
    <s v="Eletrodomésticos"/>
    <s v="Diversos"/>
    <m/>
    <m/>
    <x v="0"/>
    <s v="-"/>
    <s v="-"/>
    <x v="1"/>
    <x v="4"/>
  </r>
  <r>
    <x v="83"/>
    <n v="449052"/>
    <n v="5"/>
    <x v="9"/>
    <s v="Eletrodomésticos"/>
    <s v="Diversos"/>
    <m/>
    <m/>
    <x v="0"/>
    <s v="-"/>
    <s v="-"/>
    <x v="1"/>
    <x v="4"/>
  </r>
  <r>
    <x v="84"/>
    <n v="449052"/>
    <n v="1"/>
    <x v="9"/>
    <s v="Eletrodomésticos"/>
    <s v="Diversos"/>
    <m/>
    <m/>
    <x v="0"/>
    <s v="-"/>
    <s v="-"/>
    <x v="1"/>
    <x v="4"/>
  </r>
  <r>
    <x v="85"/>
    <n v="449052"/>
    <n v="4"/>
    <x v="9"/>
    <s v="Eletrodomésticos"/>
    <s v="Diversos"/>
    <m/>
    <m/>
    <x v="0"/>
    <s v="-"/>
    <s v="-"/>
    <x v="1"/>
    <x v="4"/>
  </r>
  <r>
    <x v="86"/>
    <n v="449052"/>
    <n v="1"/>
    <x v="9"/>
    <s v="Eletrodomésticos"/>
    <s v="Diversos"/>
    <m/>
    <m/>
    <x v="0"/>
    <s v="-"/>
    <s v="-"/>
    <x v="1"/>
    <x v="4"/>
  </r>
  <r>
    <x v="87"/>
    <n v="449052"/>
    <n v="1"/>
    <x v="9"/>
    <s v="Eletrodomésticos"/>
    <s v="Diversos"/>
    <m/>
    <m/>
    <x v="0"/>
    <s v="-"/>
    <s v="-"/>
    <x v="1"/>
    <x v="4"/>
  </r>
  <r>
    <x v="88"/>
    <n v="449052"/>
    <n v="13"/>
    <x v="9"/>
    <s v="Eletrodomésticos"/>
    <s v="Diversos"/>
    <m/>
    <m/>
    <x v="0"/>
    <s v="-"/>
    <s v="-"/>
    <x v="1"/>
    <x v="4"/>
  </r>
  <r>
    <x v="89"/>
    <n v="449052"/>
    <n v="1"/>
    <x v="9"/>
    <s v="Eletrodomésticos"/>
    <s v="Diversos"/>
    <m/>
    <m/>
    <x v="0"/>
    <s v="-"/>
    <s v="-"/>
    <x v="1"/>
    <x v="4"/>
  </r>
  <r>
    <x v="90"/>
    <n v="449052"/>
    <n v="1"/>
    <x v="9"/>
    <s v="Eletrodomésticos"/>
    <s v="Diversos"/>
    <m/>
    <m/>
    <x v="0"/>
    <s v="-"/>
    <s v="-"/>
    <x v="1"/>
    <x v="4"/>
  </r>
  <r>
    <x v="91"/>
    <n v="449052"/>
    <n v="11"/>
    <x v="9"/>
    <s v="Eletrodomésticos"/>
    <s v="Diversos"/>
    <m/>
    <m/>
    <x v="0"/>
    <s v="-"/>
    <s v="-"/>
    <x v="1"/>
    <x v="4"/>
  </r>
  <r>
    <x v="92"/>
    <n v="449052"/>
    <n v="1"/>
    <x v="9"/>
    <s v="Eletrodomésticos"/>
    <s v="Diversos"/>
    <m/>
    <m/>
    <x v="0"/>
    <s v="-"/>
    <s v="-"/>
    <x v="1"/>
    <x v="4"/>
  </r>
  <r>
    <x v="93"/>
    <n v="449052"/>
    <n v="1"/>
    <x v="9"/>
    <s v="Eletrodomésticos"/>
    <s v="Diversos"/>
    <m/>
    <m/>
    <x v="0"/>
    <s v="-"/>
    <s v="-"/>
    <x v="1"/>
    <x v="4"/>
  </r>
  <r>
    <x v="94"/>
    <n v="449052"/>
    <n v="2"/>
    <x v="9"/>
    <s v="Eletrodomésticos"/>
    <s v="Diversos"/>
    <m/>
    <m/>
    <x v="0"/>
    <s v="-"/>
    <s v="-"/>
    <x v="1"/>
    <x v="4"/>
  </r>
  <r>
    <x v="95"/>
    <n v="449052"/>
    <n v="1"/>
    <x v="9"/>
    <s v="Eletrodomésticos"/>
    <s v="Diversos"/>
    <m/>
    <m/>
    <x v="0"/>
    <s v="-"/>
    <s v="-"/>
    <x v="1"/>
    <x v="4"/>
  </r>
  <r>
    <x v="96"/>
    <n v="449052"/>
    <n v="1"/>
    <x v="9"/>
    <s v="Eletrodomésticos"/>
    <s v="Diversos"/>
    <m/>
    <m/>
    <x v="0"/>
    <s v="-"/>
    <s v="-"/>
    <x v="1"/>
    <x v="4"/>
  </r>
  <r>
    <x v="97"/>
    <n v="449052"/>
    <n v="3"/>
    <x v="9"/>
    <s v="Eletrodomésticos"/>
    <s v="Diversos"/>
    <m/>
    <m/>
    <x v="0"/>
    <s v="-"/>
    <s v="-"/>
    <x v="1"/>
    <x v="4"/>
  </r>
  <r>
    <x v="98"/>
    <n v="449052"/>
    <n v="1"/>
    <x v="9"/>
    <s v="Eletrodomésticos"/>
    <s v="Diversos"/>
    <m/>
    <m/>
    <x v="0"/>
    <s v="-"/>
    <s v="-"/>
    <x v="1"/>
    <x v="4"/>
  </r>
  <r>
    <x v="99"/>
    <n v="449052"/>
    <n v="1"/>
    <x v="9"/>
    <s v="Eletrodomésticos"/>
    <s v="Diversos"/>
    <m/>
    <m/>
    <x v="0"/>
    <s v="-"/>
    <s v="-"/>
    <x v="1"/>
    <x v="4"/>
  </r>
  <r>
    <x v="100"/>
    <n v="449052"/>
    <n v="1"/>
    <x v="9"/>
    <s v="Eletrodomésticos"/>
    <s v="Diversos"/>
    <m/>
    <m/>
    <x v="0"/>
    <s v="-"/>
    <s v="-"/>
    <x v="1"/>
    <x v="4"/>
  </r>
  <r>
    <x v="101"/>
    <n v="339039"/>
    <n v="1"/>
    <x v="55"/>
    <s v="Contratação dos serviços de manutenção preventiva e corretiva de equipamentos (DATAMED)"/>
    <s v="VPPCB"/>
    <n v="278105.59999999998"/>
    <n v="278105.64"/>
    <x v="0"/>
    <s v="-"/>
    <s v="-"/>
    <x v="1"/>
    <x v="2"/>
  </r>
  <r>
    <x v="102"/>
    <n v="339039"/>
    <n v="1"/>
    <x v="56"/>
    <s v="Contratação de empresa para instalação de (4)quatro pontos de TV por assinatura, no período 01/06/2023 a 01/06/2024, com conteúdo econômico e político, para a obtenção de informação para as áreas da Presidência."/>
    <s v="Presidência"/>
    <n v="6238.8"/>
    <n v="6192"/>
    <x v="0"/>
    <s v="-"/>
    <s v="-"/>
    <x v="1"/>
    <x v="5"/>
  </r>
  <r>
    <x v="103"/>
    <n v="339040"/>
    <n v="2"/>
    <x v="57"/>
    <s v="Contratação do suporte/manutenção de 2 licenças Oracle para sustentação do banco de dados do sistema MV implantado no Hospital Covid Fiocruz"/>
    <s v="COGETIC"/>
    <n v="81052.320000000007"/>
    <n v="81052.320000000007"/>
    <x v="0"/>
    <s v="-"/>
    <s v="-"/>
    <x v="1"/>
    <x v="2"/>
  </r>
  <r>
    <x v="104"/>
    <n v="339039"/>
    <n v="1"/>
    <x v="58"/>
    <s v=" Inscrição de servidores para participação no 18ª Congresso Brasileiro de Pregoeiros"/>
    <s v="COGEAD"/>
    <n v="48990"/>
    <n v="48990"/>
    <x v="0"/>
    <s v="-"/>
    <s v="-"/>
    <x v="1"/>
    <x v="2"/>
  </r>
  <r>
    <x v="105"/>
    <n v="339039"/>
    <n v="1"/>
    <x v="9"/>
    <s v=" Inscrição de servidores para participação no 18ª Congresso Brasileiro de Pregoeiros"/>
    <s v="COGEAD"/>
    <m/>
    <m/>
    <x v="0"/>
    <s v="-"/>
    <s v="-"/>
    <x v="1"/>
    <x v="2"/>
  </r>
  <r>
    <x v="106"/>
    <n v="339039"/>
    <n v="1"/>
    <x v="59"/>
    <s v="Inscrição de Servidora do CST/COGEPE/FIOCRUZ no 9º Congresso Brasileiro de Ciências Sociais e Humanas em Saúde, que será realizado em Recife - PE, no período de 01 a 03 de novembro de 2023."/>
    <s v="SEAD"/>
    <n v="900"/>
    <n v="1800"/>
    <x v="0"/>
    <s v="-"/>
    <s v="-"/>
    <x v="1"/>
    <x v="2"/>
  </r>
  <r>
    <x v="107"/>
    <n v="339039"/>
    <n v="1"/>
    <x v="60"/>
    <s v="Pagamento de anuidade á Associação das Universidades de Língua Portuguesa - AULP."/>
    <s v="PR/VPEIC"/>
    <n v="8400"/>
    <n v="8400"/>
    <x v="0"/>
    <s v="-"/>
    <s v="-"/>
    <x v="1"/>
    <x v="2"/>
  </r>
  <r>
    <x v="108"/>
    <n v="339030"/>
    <n v="1"/>
    <x v="61"/>
    <s v="Água mineral natural sem gás, garrafão com 20 litros em REGIME DE COMODATO"/>
    <s v="SEAM/COGEAD"/>
    <n v="56980"/>
    <n v="46046"/>
    <x v="0"/>
    <s v="-"/>
    <s v="-"/>
    <x v="1"/>
    <x v="5"/>
  </r>
  <r>
    <x v="109"/>
    <n v="339039"/>
    <n v="1"/>
    <x v="62"/>
    <s v="Projeto Fiotec: “Ação Emergencial para enfrentamento da crise sanitária e humanitária dos povos Yanomamis”"/>
    <s v="PR/VPAAPS"/>
    <n v="20086306.93"/>
    <n v="20086306.93"/>
    <x v="0"/>
    <s v="-"/>
    <s v="-"/>
    <x v="1"/>
    <x v="5"/>
  </r>
  <r>
    <x v="110"/>
    <n v="339039"/>
    <n v="1"/>
    <x v="63"/>
    <s v="Pagamento de publicação de artigo em revista internacional.   "/>
    <s v="ESC. MS/PR"/>
    <n v="6496"/>
    <n v="6496"/>
    <x v="0"/>
    <s v="-"/>
    <s v="-"/>
    <x v="1"/>
    <x v="2"/>
  </r>
  <r>
    <x v="111"/>
    <n v="339039"/>
    <n v="1"/>
    <x v="64"/>
    <s v="Projeto Fiotec: Fortalecimento de uma agenda estratégica de Agroecologia e Combate a Fome na Fiocruz"/>
    <s v="PR/EPP"/>
    <n v="1199387.76"/>
    <n v="1199387.76"/>
    <x v="0"/>
    <s v="-"/>
    <s v="-"/>
    <x v="1"/>
    <x v="5"/>
  </r>
  <r>
    <x v="112"/>
    <n v="339039"/>
    <n v="1"/>
    <x v="65"/>
    <s v="Manutenção de euipamentos de sistema de purificação de água"/>
    <s v="VPPCB"/>
    <n v="34488"/>
    <n v="34488"/>
    <x v="0"/>
    <s v="-"/>
    <s v="-"/>
    <x v="1"/>
    <x v="2"/>
  </r>
  <r>
    <x v="113"/>
    <n v="339039"/>
    <n v="1"/>
    <x v="66"/>
    <s v="Contratação de empresa para realização de exames periódicos dos servidores da FUNDAÇÃO OSWALDO CRUZ - FIOCRUZ – UNIDADES, com base na Portaria Normativa nº 4/2009, da Secretaria de Recursos Humanos do Ministério do Planejamento"/>
    <s v="COGEPE"/>
    <n v="856684.9"/>
    <n v="796692.57"/>
    <x v="0"/>
    <s v="-"/>
    <s v="-"/>
    <x v="1"/>
    <x v="1"/>
  </r>
  <r>
    <x v="114"/>
    <n v="339039"/>
    <n v="1"/>
    <x v="67"/>
    <s v="Aquisição de 100.000 unidades, máscaras de proteção respiratória PFF2/N95"/>
    <s v="COGEPE"/>
    <n v="88810.48"/>
    <n v="46470.06"/>
    <x v="0"/>
    <s v="-"/>
    <s v="-"/>
    <x v="1"/>
    <x v="4"/>
  </r>
  <r>
    <x v="115"/>
    <n v="339030"/>
    <n v="1"/>
    <x v="9"/>
    <s v="Aquisição de 100.000 unidades, máscaras de proteção respiratória PFF2/N95"/>
    <s v="COGEPE"/>
    <m/>
    <m/>
    <x v="0"/>
    <s v="-"/>
    <s v="-"/>
    <x v="1"/>
    <x v="4"/>
  </r>
  <r>
    <x v="116"/>
    <n v="339030"/>
    <n v="1"/>
    <x v="68"/>
    <s v="Aquisição de Kits Elisa Chagas"/>
    <s v="Fiocruz MS"/>
    <n v="2464.8000000000002"/>
    <n v="2464.8000000000002"/>
    <x v="0"/>
    <s v="-"/>
    <s v="-"/>
    <x v="1"/>
    <x v="2"/>
  </r>
  <r>
    <x v="117"/>
    <n v="339039"/>
    <n v="1"/>
    <x v="69"/>
    <s v="Assinatura anual de consultoria e assessoria do sistema on-line de atualização de conteúdo contábil, fiscal, tributária, trabalhista, previdenciária e consultoria através do Cenofisco Editora de Publicações Tributárias LTDA."/>
    <s v="COGEAD/DEFIN"/>
    <n v="2848"/>
    <n v="2848"/>
    <x v="0"/>
    <s v="-"/>
    <s v="-"/>
    <x v="1"/>
    <x v="2"/>
  </r>
  <r>
    <x v="118"/>
    <n v="339039"/>
    <n v="1"/>
    <x v="70"/>
    <s v="Projeto Fiotec: PROGRAMA INSTITUCIONAL FIOCRUZ SAUDÁVEL"/>
    <s v="SEAD/COGEPE"/>
    <n v="9703102.5099999998"/>
    <n v="9703102.5099999998"/>
    <x v="0"/>
    <s v="-"/>
    <s v="-"/>
    <x v="1"/>
    <x v="5"/>
  </r>
  <r>
    <x v="119"/>
    <n v="339039"/>
    <n v="1"/>
    <x v="71"/>
    <s v="Projeto Fiotec: PROGRAMA DE INCENTIVO AO DESENVOLVIMENTO INSTITUCIONAL (PIDI II) DA FIOCRUZ CEARÁ 2023-2024"/>
    <s v="PR/EPP"/>
    <n v="1526339.65"/>
    <n v="1526339.65"/>
    <x v="0"/>
    <s v="-"/>
    <s v="-"/>
    <x v="1"/>
    <x v="5"/>
  </r>
  <r>
    <x v="120"/>
    <n v="339039"/>
    <n v="1"/>
    <x v="72"/>
    <s v="Assinatura digital da plataforma de conhecimento e informações sobre Licitação e Contratos com disponibilização de consultoria jurídica à distância para toda a FIOCRUZ."/>
    <s v="COGEAD/DECOM/SEAC"/>
    <n v="17000"/>
    <n v="17000"/>
    <x v="0"/>
    <s v="-"/>
    <s v="-"/>
    <x v="1"/>
    <x v="2"/>
  </r>
  <r>
    <x v="121"/>
    <n v="339039"/>
    <n v="1"/>
    <x v="73"/>
    <s v="Contratação de Curso Técnica de Entrevistas, Interrogatório e Detecção de Mentiras ( CORREGEDORIA)"/>
    <s v="Corregedoria Setorial da Fiocruz"/>
    <n v="0"/>
    <n v="0"/>
    <x v="0"/>
    <s v="-"/>
    <s v="-"/>
    <x v="1"/>
    <x v="2"/>
  </r>
  <r>
    <x v="122"/>
    <n v="339035"/>
    <n v="120"/>
    <x v="74"/>
    <s v="Serviços de Propriedade Intelectual"/>
    <s v="GESTEC"/>
    <n v="6161469.1699999999"/>
    <n v="5622122.0555999996"/>
    <x v="0"/>
    <s v="-"/>
    <s v="-"/>
    <x v="1"/>
    <x v="4"/>
  </r>
  <r>
    <x v="123"/>
    <n v="339035"/>
    <n v="1"/>
    <x v="9"/>
    <s v="Serviços de Propriedade Intelectual"/>
    <s v="GESTEC"/>
    <m/>
    <m/>
    <x v="0"/>
    <s v="-"/>
    <s v="-"/>
    <x v="1"/>
    <x v="4"/>
  </r>
  <r>
    <x v="124"/>
    <n v="339039"/>
    <n v="1"/>
    <x v="75"/>
    <s v="Projeto Fiotec: Programa de Certificação Fiocruz para Bancos de Leite Humano"/>
    <s v="PR/VPPIS"/>
    <n v="8917886.8000000007"/>
    <n v="8917886.8000000007"/>
    <x v="0"/>
    <s v="-"/>
    <s v="-"/>
    <x v="1"/>
    <x v="5"/>
  </r>
  <r>
    <x v="125"/>
    <n v="339039"/>
    <n v="1"/>
    <x v="76"/>
    <s v="PRESTACAO DE SERVICO DE PUBLICACAO DE ARTIGOS CIENTIFICOS EM REVISTA ESPECIALIZADA"/>
    <s v="Fiocruz MS"/>
    <n v="10562.5"/>
    <n v="10562.5"/>
    <x v="0"/>
    <s v="-"/>
    <s v="-"/>
    <x v="1"/>
    <x v="2"/>
  </r>
  <r>
    <x v="126"/>
    <n v="339039"/>
    <n v="1"/>
    <x v="77"/>
    <s v="PAGMENTO DE ANUIDADE - FAUBAI"/>
    <s v="CRIS"/>
    <n v="1639"/>
    <n v="1639"/>
    <x v="0"/>
    <s v="-"/>
    <s v="-"/>
    <x v="1"/>
    <x v="2"/>
  </r>
  <r>
    <x v="127"/>
    <n v="339039"/>
    <n v="1"/>
    <x v="78"/>
    <s v="Seminário Nacional de Gestão de Pessoas "/>
    <s v="SGT"/>
    <n v="7800"/>
    <n v="7800"/>
    <x v="0"/>
    <s v="-"/>
    <s v="-"/>
    <x v="1"/>
    <x v="2"/>
  </r>
  <r>
    <x v="128"/>
    <n v="449052"/>
    <n v="1"/>
    <x v="79"/>
    <s v="Aquisição/Importação de equipamento de laboratório."/>
    <s v="VPPCB"/>
    <n v="375300"/>
    <n v="375300"/>
    <x v="0"/>
    <s v="-"/>
    <s v="-"/>
    <x v="1"/>
    <x v="2"/>
  </r>
  <r>
    <x v="129"/>
    <n v="339035"/>
    <n v="2"/>
    <x v="80"/>
    <s v="Contratação de licenças de Software Antimalware, AntiSpam, segurança avançada para servidores e Endpoint, contemplando contratação de operação de serviços de segurança e atualização de versões, releases e patchs de correção"/>
    <s v="COGETIC"/>
    <n v="9885932.7799999993"/>
    <n v="5658370.5"/>
    <x v="0"/>
    <s v="-"/>
    <s v="-"/>
    <x v="1"/>
    <x v="1"/>
  </r>
  <r>
    <x v="130"/>
    <n v="339040"/>
    <n v="4"/>
    <x v="9"/>
    <s v="Contratação de licenças de Software Antimalware, AntiSpam, segurança avançada para servidores e Endpoint, contemplando contratação de operação de serviços de segurança e atualização de versões, releases e patchs de correção"/>
    <s v="COGETIC"/>
    <m/>
    <m/>
    <x v="0"/>
    <s v="-"/>
    <s v="-"/>
    <x v="1"/>
    <x v="1"/>
  </r>
  <r>
    <x v="131"/>
    <n v="339040"/>
    <n v="1"/>
    <x v="9"/>
    <s v="Contratação de licenças de Software Antimalware, AntiSpam, segurança avançada para servidores e Endpoint, contemplando contratação de operação de serviços de segurança e atualização de versões, releases e patchs de correção"/>
    <s v="COGETIC"/>
    <m/>
    <m/>
    <x v="0"/>
    <s v="-"/>
    <s v="-"/>
    <x v="1"/>
    <x v="1"/>
  </r>
  <r>
    <x v="132"/>
    <n v="339039"/>
    <n v="1"/>
    <x v="81"/>
    <s v="PRESTACAO DE SERVICO DE PUBLICACAO DE ARTIGOS CIENTIFICOS EM REVISTA ESPECIALIZADA"/>
    <s v="CDTS"/>
    <n v="10944"/>
    <n v="10944"/>
    <x v="0"/>
    <s v="-"/>
    <s v="-"/>
    <x v="1"/>
    <x v="2"/>
  </r>
  <r>
    <x v="133"/>
    <n v="339039"/>
    <n v="1"/>
    <x v="82"/>
    <s v="Pagamento de assinatura bienal da Lista de Autoridades Governamentais - LAG"/>
    <s v="AGEPLAN"/>
    <n v="3750"/>
    <n v="3750"/>
    <x v="0"/>
    <s v="-"/>
    <s v="-"/>
    <x v="1"/>
    <x v="2"/>
  </r>
  <r>
    <x v="134"/>
    <n v="339039"/>
    <n v="1"/>
    <x v="83"/>
    <s v="Projeto Fiocruz: “Modernização dos processos de gestão, de apoio, de governança e controle da Fiocruz, com foco na melhoria das atividades finalísticas, considerando o contexto da atuação nacional e as ações de internacionalização da Fiocruz – PIDI/DIREX”."/>
    <s v="VPGDI"/>
    <n v="8906766.0800000001"/>
    <n v="8906766.0800000001"/>
    <x v="0"/>
    <s v="-"/>
    <s v="-"/>
    <x v="1"/>
    <x v="5"/>
  </r>
  <r>
    <x v="135"/>
    <n v="339039"/>
    <n v="1"/>
    <x v="84"/>
    <s v="Contratação de pessoa física, visando desenvolver “in loco” atividades de apoio para a realização do inventário de materiais permanentes, nas Unidades Centralizadas da FIOCRUZ"/>
    <s v="SEPAT/COGEAD"/>
    <n v="12000"/>
    <n v="12000"/>
    <x v="0"/>
    <s v="-"/>
    <s v="-"/>
    <x v="1"/>
    <x v="5"/>
  </r>
  <r>
    <x v="136"/>
    <n v="339039"/>
    <n v="1"/>
    <x v="85"/>
    <s v="Publicação de artigo científico"/>
    <s v="FIOCRUZ/MS"/>
    <n v="8135.5"/>
    <n v="8135.5"/>
    <x v="0"/>
    <s v="-"/>
    <s v="-"/>
    <x v="1"/>
    <x v="2"/>
  </r>
  <r>
    <x v="137"/>
    <n v="339030"/>
    <n v="1"/>
    <x v="86"/>
    <s v="MATERIAL DE LABORATORIAL: QUÍMICOS E DETERGENTES"/>
    <s v="Diversos"/>
    <n v="49878.25"/>
    <n v="27484.76"/>
    <x v="0"/>
    <s v="-"/>
    <s v="-"/>
    <x v="1"/>
    <x v="4"/>
  </r>
  <r>
    <x v="138"/>
    <n v="339030"/>
    <n v="5"/>
    <x v="9"/>
    <s v="MATERIAL DE LABORATORIAL: QUÍMICOS E DETERGENTES"/>
    <s v="Diversos"/>
    <m/>
    <m/>
    <x v="0"/>
    <s v="-"/>
    <s v="-"/>
    <x v="1"/>
    <x v="4"/>
  </r>
  <r>
    <x v="139"/>
    <n v="339030"/>
    <n v="2"/>
    <x v="9"/>
    <s v="MATERIAL DE LABORATORIAL: QUÍMICOS E DETERGENTES"/>
    <s v="Diversos"/>
    <m/>
    <m/>
    <x v="0"/>
    <s v="-"/>
    <s v="-"/>
    <x v="1"/>
    <x v="4"/>
  </r>
  <r>
    <x v="140"/>
    <n v="339030"/>
    <n v="1"/>
    <x v="9"/>
    <s v="MATERIAL DE LABORATORIAL: QUÍMICOS E DETERGENTES"/>
    <s v="Diversos"/>
    <m/>
    <m/>
    <x v="0"/>
    <s v="-"/>
    <s v="-"/>
    <x v="1"/>
    <x v="4"/>
  </r>
  <r>
    <x v="141"/>
    <n v="339030"/>
    <n v="21"/>
    <x v="9"/>
    <s v="MATERIAL DE LABORATORIAL: QUÍMICOS E DETERGENTES"/>
    <s v="Diversos"/>
    <m/>
    <m/>
    <x v="0"/>
    <s v="-"/>
    <s v="-"/>
    <x v="1"/>
    <x v="4"/>
  </r>
  <r>
    <x v="142"/>
    <n v="339030"/>
    <n v="1"/>
    <x v="9"/>
    <s v="MATERIAL DE LABORATORIAL: QUÍMICOS E DETERGENTES"/>
    <s v="Diversos"/>
    <m/>
    <m/>
    <x v="0"/>
    <s v="-"/>
    <s v="-"/>
    <x v="1"/>
    <x v="4"/>
  </r>
  <r>
    <x v="143"/>
    <n v="1"/>
    <n v="1"/>
    <x v="87"/>
    <s v="inscrição para participação no curso Elaboração de Notas Explicativas e Análise de Balanços - Aspectos Gerais e Específicos de Acordo com o MCASP da STN ,"/>
    <s v="SGT/COGEAD"/>
    <n v="2000"/>
    <n v="2000"/>
    <x v="0"/>
    <s v="-"/>
    <s v="-"/>
    <x v="1"/>
    <x v="2"/>
  </r>
  <r>
    <x v="144"/>
    <n v="339039"/>
    <n v="1"/>
    <x v="88"/>
    <s v=" Inscrição de Servidores para participação no 10º Contratos Week -  Semana Nacional de Estudos Avançados em Contratos Administrativos"/>
    <s v="SGT/COGEAD"/>
    <n v="18000"/>
    <n v="18000"/>
    <x v="0"/>
    <s v="-"/>
    <s v="-"/>
    <x v="1"/>
    <x v="2"/>
  </r>
  <r>
    <x v="145"/>
    <n v="339030"/>
    <n v="1"/>
    <x v="89"/>
    <s v="Aquisição de solução corporativa de telefonia"/>
    <s v="COGETIC"/>
    <n v="4661358.25"/>
    <n v="3916046.07"/>
    <x v="0"/>
    <s v="-"/>
    <s v="-"/>
    <x v="1"/>
    <x v="4"/>
  </r>
  <r>
    <x v="146"/>
    <n v="339040"/>
    <n v="2"/>
    <x v="9"/>
    <s v="Aquisição de solução corporativa de telefonia"/>
    <s v="COGETIC"/>
    <m/>
    <m/>
    <x v="0"/>
    <s v="-"/>
    <s v="-"/>
    <x v="1"/>
    <x v="4"/>
  </r>
  <r>
    <x v="147"/>
    <n v="449052"/>
    <n v="9"/>
    <x v="9"/>
    <s v="Aquisição de solução corporativa de telefonia"/>
    <s v="COGETIC"/>
    <m/>
    <m/>
    <x v="0"/>
    <s v="-"/>
    <s v="-"/>
    <x v="1"/>
    <x v="4"/>
  </r>
  <r>
    <x v="148"/>
    <n v="449052"/>
    <n v="8"/>
    <x v="9"/>
    <s v="Aquisição de solução corporativa de telefonia"/>
    <s v="COGETIC"/>
    <m/>
    <m/>
    <x v="0"/>
    <s v="-"/>
    <s v="-"/>
    <x v="1"/>
    <x v="4"/>
  </r>
  <r>
    <x v="149"/>
    <n v="3339039"/>
    <n v="1"/>
    <x v="90"/>
    <s v="PRESTACAO DE SERVICO DE LOCACAO DE ESTANDE, CONFORME PROJETO BASICO. XXXVII Congresso Conasems"/>
    <s v="PR/SEVEN"/>
    <n v="150000"/>
    <n v="150000"/>
    <x v="0"/>
    <s v="-"/>
    <s v="-"/>
    <x v="1"/>
    <x v="2"/>
  </r>
  <r>
    <x v="150"/>
    <n v="339039"/>
    <n v="1"/>
    <x v="91"/>
    <s v="Projeto Fiotec: Abordagens sobre o impacto socioambiental da mineração no Brasil"/>
    <s v="Presidência"/>
    <n v="1100000"/>
    <n v="1100000"/>
    <x v="0"/>
    <s v="-"/>
    <s v="-"/>
    <x v="1"/>
    <x v="5"/>
  </r>
  <r>
    <x v="151"/>
    <n v="339039"/>
    <n v="1"/>
    <x v="92"/>
    <s v="Projeto Fiotec: Cozinhas_x000a_Solidárias: do alimento aos Direitos de Cidadania"/>
    <s v="PR/EPP"/>
    <n v="725000"/>
    <n v="725000"/>
    <x v="0"/>
    <s v="-"/>
    <s v="-"/>
    <x v="1"/>
    <x v="5"/>
  </r>
  <r>
    <x v="152"/>
    <n v="339030"/>
    <n v="1"/>
    <x v="93"/>
    <s v="Aquisição de água mineral sem gás, garrafão 20L"/>
    <s v="SEAM/COGEAD"/>
    <n v="333534.75"/>
    <n v="236371"/>
    <x v="0"/>
    <s v="-"/>
    <s v="-"/>
    <x v="1"/>
    <x v="4"/>
  </r>
  <r>
    <x v="153"/>
    <n v="339030"/>
    <n v="1"/>
    <x v="9"/>
    <s v="Aquisição de água mineral sem gás, garrafão 20L"/>
    <s v="SEAM/COGEAD"/>
    <m/>
    <m/>
    <x v="0"/>
    <s v="-"/>
    <s v="-"/>
    <x v="1"/>
    <x v="4"/>
  </r>
  <r>
    <x v="154"/>
    <n v="3339039"/>
    <n v="1"/>
    <x v="94"/>
    <s v="Projeto Fiotec:  Avaliação do PRONON do PRONAS/PCD e aprimoramento dos programas para os próximos anos fiscais– Fase II"/>
    <s v="PR/VPGDI"/>
    <n v="1422000"/>
    <n v="1422000"/>
    <x v="0"/>
    <s v="-"/>
    <s v="-"/>
    <x v="1"/>
    <x v="5"/>
  </r>
  <r>
    <x v="155"/>
    <n v="339039"/>
    <n v="1"/>
    <x v="95"/>
    <s v="Anuidade do SBPC - SOCIEDADE BRASILEIRA PARA O PROGRESSO DA CIÊNCIA"/>
    <s v="Presidência"/>
    <n v="100000"/>
    <n v="100000"/>
    <x v="0"/>
    <s v="-"/>
    <s v="-"/>
    <x v="1"/>
    <x v="2"/>
  </r>
  <r>
    <x v="156"/>
    <n v="339039"/>
    <n v="2"/>
    <x v="96"/>
    <s v="Serviço de confecção de materiais de divulgação - Sacolas ecológicas e Necessaries"/>
    <s v="AGEPLAN/SGT"/>
    <n v="27893.35"/>
    <n v="27893.35"/>
    <x v="0"/>
    <s v="-"/>
    <s v="-"/>
    <x v="1"/>
    <x v="5"/>
  </r>
  <r>
    <x v="157"/>
    <n v="339039"/>
    <n v="1"/>
    <x v="97"/>
    <s v="CONTRATAÇÃO DE EMPRESA ESPECIALIZADA PARA PRESTAÇÃO DE SERVIÇO NA MANUTENÇÃO PREVENTIVA DE DUAS (02) LEITORAS DE MICROFILMES."/>
    <s v="SAM/COGEAD"/>
    <n v="2829.5"/>
    <n v="2000"/>
    <x v="0"/>
    <s v="-"/>
    <s v="-"/>
    <x v="1"/>
    <x v="5"/>
  </r>
  <r>
    <x v="158"/>
    <n v="339039"/>
    <n v="1"/>
    <x v="98"/>
    <s v="Inscrição de 02 servidores na 18ª edição do Congresso RedPOP"/>
    <s v="CDTS"/>
    <n v="1280"/>
    <n v="1280"/>
    <x v="0"/>
    <s v="-"/>
    <s v="-"/>
    <x v="1"/>
    <x v="2"/>
  </r>
  <r>
    <x v="159"/>
    <n v="339039"/>
    <n v="1"/>
    <x v="99"/>
    <s v="CONTRATAÇÃO DE PRESTAÇÃO DE SERVIÇO PARA DIGITALIZAÇÃO EM MICROFILMES"/>
    <s v="SAM/COGEAD"/>
    <n v="14707.32"/>
    <n v="9000"/>
    <x v="0"/>
    <s v="-"/>
    <s v="-"/>
    <x v="1"/>
    <x v="5"/>
  </r>
  <r>
    <x v="160"/>
    <n v="339039"/>
    <n v="1"/>
    <x v="100"/>
    <s v="Projeto Fiotec: Estruturação e fortalecimento da Coordenação de Equidade, Diversidade, Inclusão e Políticas Afirmativas/CEDIPA"/>
    <s v="PR/EPP"/>
    <n v="963908.18"/>
    <n v="963908.18"/>
    <x v="0"/>
    <s v="-"/>
    <s v="-"/>
    <x v="1"/>
    <x v="5"/>
  </r>
  <r>
    <x v="161"/>
    <n v="339039"/>
    <n v="1"/>
    <x v="101"/>
    <s v="Projeto Fiotec: Engajamento social e a participação efetiva do controle social na Ciência, Tecnologia e Inovação em Saúde – Integra Segunda Fase"/>
    <s v="PR/VPPIS"/>
    <n v="3000022.56"/>
    <n v="3000022.56"/>
    <x v="0"/>
    <s v="-"/>
    <s v="-"/>
    <x v="1"/>
    <x v="5"/>
  </r>
  <r>
    <x v="162"/>
    <n v="339039"/>
    <n v="1"/>
    <x v="102"/>
    <s v=" Inscrição de Servidor no curso Power BI Avançado Para Análise de Dados com DAX "/>
    <s v="COGEPE"/>
    <n v="899"/>
    <n v="899"/>
    <x v="0"/>
    <s v="-"/>
    <s v="-"/>
    <x v="1"/>
    <x v="2"/>
  </r>
  <r>
    <x v="163"/>
    <n v="339039"/>
    <n v="1"/>
    <x v="103"/>
    <s v="Recolhimento de Anuidade em favor da Associação Internacional de Institutos Nacionais de Saúde Pública – IANPHI,  referente ao ano de 2023"/>
    <s v="PR/CRIS"/>
    <n v="15960"/>
    <n v="15960"/>
    <x v="0"/>
    <s v="-"/>
    <s v="-"/>
    <x v="1"/>
    <x v="2"/>
  </r>
  <r>
    <x v="164"/>
    <n v="339039"/>
    <n v="1"/>
    <x v="104"/>
    <s v="3º Seminário Nacional de Processo Administrativo Disciplinar"/>
    <s v="CORREGEDORIA"/>
    <n v="17960"/>
    <n v="17960"/>
    <x v="0"/>
    <s v="-"/>
    <s v="-"/>
    <x v="1"/>
    <x v="2"/>
  </r>
  <r>
    <x v="165"/>
    <n v="339039"/>
    <n v="1"/>
    <x v="105"/>
    <s v="INSCRICAO DE SERVIDOR EM CURSOS"/>
    <s v="SGT/COGEAD"/>
    <n v="3440"/>
    <n v="3440"/>
    <x v="0"/>
    <s v="-"/>
    <s v="-"/>
    <x v="1"/>
    <x v="2"/>
  </r>
  <r>
    <x v="166"/>
    <n v="339030"/>
    <n v="1"/>
    <x v="106"/>
    <s v="Tubo de ensaio Qubit - Thermo fischer"/>
    <s v="FIOCRUZ/MS"/>
    <n v="3980.7"/>
    <n v="3980.7"/>
    <x v="0"/>
    <s v="-"/>
    <s v="-"/>
    <x v="1"/>
    <x v="2"/>
  </r>
  <r>
    <x v="167"/>
    <n v="3339039"/>
    <n v="1"/>
    <x v="107"/>
    <s v="Fortalecer a capac. de vig. em saúde na prep. e resp. da Fiocruz a sit. de int. em saúde pública"/>
    <s v="PR/EPP"/>
    <n v="12000000"/>
    <n v="12000000"/>
    <x v="0"/>
    <s v="-"/>
    <s v="-"/>
    <x v="1"/>
    <x v="5"/>
  </r>
  <r>
    <x v="168"/>
    <n v="339039"/>
    <n v="1"/>
    <x v="108"/>
    <s v="Projeto Fiotec: Escola Socioambiental Verde Que Te Quero Ver"/>
    <s v="PR/EPP"/>
    <n v="100000"/>
    <n v="100000"/>
    <x v="0"/>
    <s v="-"/>
    <s v="-"/>
    <x v="1"/>
    <x v="5"/>
  </r>
  <r>
    <x v="169"/>
    <n v="339030"/>
    <n v="1"/>
    <x v="109"/>
    <s v="Aquisição de kit dental para o Fiocruz pra Você"/>
    <s v="SEVEN"/>
    <n v="16000"/>
    <n v="19600"/>
    <x v="0"/>
    <s v="-"/>
    <s v="-"/>
    <x v="1"/>
    <x v="5"/>
  </r>
  <r>
    <x v="170"/>
    <n v="339039"/>
    <n v="1"/>
    <x v="110"/>
    <s v="Treinamento de Desenvolvimento de Liderança Coaching Integrado Sistêmico - método CIS"/>
    <s v="SGT/COGEAD"/>
    <n v="7633.98"/>
    <n v="7633.98"/>
    <x v="0"/>
    <s v="-"/>
    <s v="-"/>
    <x v="1"/>
    <x v="2"/>
  </r>
  <r>
    <x v="171"/>
    <n v="339039"/>
    <n v="1"/>
    <x v="111"/>
    <s v="Projeto Fiotec: Radar Saúde Favela"/>
    <s v="PR/EPP"/>
    <n v="264933"/>
    <n v="264933"/>
    <x v="0"/>
    <s v="-"/>
    <s v="-"/>
    <x v="1"/>
    <x v="5"/>
  </r>
  <r>
    <x v="172"/>
    <n v="3339039"/>
    <n v="1"/>
    <x v="112"/>
    <s v="Projeto Fiotec: “Plano de Trabalho Interinstitucional com vistas ao desenvolvimento sustentável territorial&quot;"/>
    <s v="PR/EPP"/>
    <n v="2999996.14"/>
    <n v="2999996.14"/>
    <x v="1"/>
    <s v="-"/>
    <s v="-"/>
    <x v="1"/>
    <x v="5"/>
  </r>
  <r>
    <x v="173"/>
    <n v="3339039"/>
    <n v="1"/>
    <x v="113"/>
    <s v="Projeto Fiotec: “Promoção da saúde e agricultura urbana agroecológica: construção de conhecimentos em redes”."/>
    <s v="PR/EPP"/>
    <n v="890000"/>
    <n v="890000"/>
    <x v="1"/>
    <s v="-"/>
    <s v="-"/>
    <x v="1"/>
    <x v="5"/>
  </r>
  <r>
    <x v="174"/>
    <n v="3339039"/>
    <n v="1"/>
    <x v="9"/>
    <m/>
    <s v="PR/EPP"/>
    <m/>
    <m/>
    <x v="1"/>
    <s v="-"/>
    <s v="-"/>
    <x v="1"/>
    <x v="5"/>
  </r>
  <r>
    <x v="175"/>
    <n v="339039"/>
    <n v="1"/>
    <x v="114"/>
    <s v="Contratação do estande da Fiocruz na Décima Primeira Edição do Green Rio"/>
    <s v="SEVEN"/>
    <n v="49000"/>
    <n v="49000"/>
    <x v="0"/>
    <s v="-"/>
    <s v="-"/>
    <x v="1"/>
    <x v="2"/>
  </r>
  <r>
    <x v="176"/>
    <n v="339039"/>
    <n v="1"/>
    <x v="115"/>
    <s v="PROJETO FIOTEC: Rede de Direitos Humanos"/>
    <s v="PR/EPP"/>
    <n v="2501000"/>
    <n v="2501000"/>
    <x v="1"/>
    <s v="-"/>
    <s v="-"/>
    <x v="1"/>
    <x v="5"/>
  </r>
  <r>
    <x v="177"/>
    <n v="339039"/>
    <n v="1"/>
    <x v="9"/>
    <m/>
    <s v="PR/EPP"/>
    <m/>
    <m/>
    <x v="1"/>
    <s v="-"/>
    <s v="-"/>
    <x v="1"/>
    <x v="5"/>
  </r>
  <r>
    <x v="178"/>
    <n v="3339039"/>
    <n v="1"/>
    <x v="116"/>
    <s v="Projeto Fiotec: Implementação de Ações para o Fortal. de Práticas Socioambientais - Crescendo com Manguinhos 2023"/>
    <s v="PR/EPP"/>
    <n v="499982.32"/>
    <n v="499982.32"/>
    <x v="1"/>
    <s v="-"/>
    <s v="-"/>
    <x v="1"/>
    <x v="5"/>
  </r>
  <r>
    <x v="179"/>
    <n v="3339039"/>
    <n v="1"/>
    <x v="117"/>
    <s v="Projeto Fiotec: Ações para o Fortalecimento da Educação na Fiocruz com vistas ao Desenvolvimento Institucional PIDI"/>
    <s v="PR/EPP"/>
    <n v="22720321.09"/>
    <n v="22720321.09"/>
    <x v="0"/>
    <s v="-"/>
    <s v="-"/>
    <x v="1"/>
    <x v="5"/>
  </r>
  <r>
    <x v="180"/>
    <n v="3339039"/>
    <n v="1"/>
    <x v="118"/>
    <s v="Projeto Fiotec: Ações para o desenvolvimento institucional inovador dos campos da Informação e Comunicação"/>
    <s v="PR/EPP"/>
    <n v="6154680.8499999996"/>
    <n v="6154680.8499999996"/>
    <x v="0"/>
    <s v="-"/>
    <s v="-"/>
    <x v="1"/>
    <x v="5"/>
  </r>
  <r>
    <x v="181"/>
    <n v="3339039"/>
    <n v="1"/>
    <x v="119"/>
    <s v="Projeto Fiotec: Desenvolvimento de Ações de Cooperação Internacional em Diplomacia da Saúde e Saúde Global, com Países Africanos e da Comunidade de Países de Língua Portuguesa - CPLP"/>
    <s v="PR/EPP"/>
    <n v="285658.13"/>
    <n v="285658.13"/>
    <x v="0"/>
    <s v="-"/>
    <s v="-"/>
    <x v="1"/>
    <x v="5"/>
  </r>
  <r>
    <x v="182"/>
    <n v="339030"/>
    <n v="1"/>
    <x v="120"/>
    <s v="Compra da roupa do Zé Gotinha"/>
    <s v="SEVEN"/>
    <n v="16123.18"/>
    <n v="7980"/>
    <x v="0"/>
    <s v="-"/>
    <s v="-"/>
    <x v="1"/>
    <x v="5"/>
  </r>
  <r>
    <x v="183"/>
    <n v="3339039"/>
    <n v="1"/>
    <x v="121"/>
    <s v="Projeto Fiotec: Organização e aperfeiçoamento da Gestão da Pesquisa e Coleções Biológicas para a produção e disseminação do conhecimento"/>
    <s v="PR/VPPCB"/>
    <n v="5358164.47"/>
    <n v="5358164.47"/>
    <x v="0"/>
    <s v="-"/>
    <s v="-"/>
    <x v="1"/>
    <x v="5"/>
  </r>
  <r>
    <x v="184"/>
    <n v="3339039"/>
    <n v="1"/>
    <x v="122"/>
    <s v="Projeto Fiotec: Saúde e Direitos Humanos: a formação do coletivo de saúde das populações atingidas por barragens na promoção do direito a um território sustentável e saudável"/>
    <s v="PR/EPP"/>
    <n v="1752667"/>
    <n v="1752667"/>
    <x v="0"/>
    <s v="-"/>
    <s v="-"/>
    <x v="1"/>
    <x v="5"/>
  </r>
  <r>
    <x v="185"/>
    <n v="3339039"/>
    <n v="1"/>
    <x v="9"/>
    <s v="Projeto Fiotec: Saúde e Direitos Humanos: a formação do coletivo de saúde das populações atingidas por barragens na promoção do direito a um território sustentável e saudável"/>
    <s v="PR/EPP"/>
    <m/>
    <m/>
    <x v="0"/>
    <s v="-"/>
    <s v="-"/>
    <x v="1"/>
    <x v="5"/>
  </r>
  <r>
    <x v="186"/>
    <n v="3339039"/>
    <n v="1"/>
    <x v="9"/>
    <s v="Projeto Fiotec: Saúde e Direitos Humanos: a formação do coletivo de saúde das populações atingidas por barragens na promoção do direito a um território sustentável e saudável"/>
    <s v="PR/EPP"/>
    <m/>
    <m/>
    <x v="0"/>
    <s v="-"/>
    <s v="-"/>
    <x v="1"/>
    <x v="5"/>
  </r>
  <r>
    <x v="187"/>
    <n v="3339039"/>
    <n v="1"/>
    <x v="9"/>
    <s v="Projeto Fiotec: Saúde e Direitos Humanos: a formação do coletivo de saúde das populações atingidas por barragens na promoção do direito a um território sustentável e saudável"/>
    <s v="PR/EPP"/>
    <m/>
    <m/>
    <x v="0"/>
    <s v="-"/>
    <s v="-"/>
    <x v="1"/>
    <x v="5"/>
  </r>
  <r>
    <x v="188"/>
    <n v="3339039"/>
    <n v="1"/>
    <x v="9"/>
    <s v="Projeto Fiotec: Saúde e Direitos Humanos: a formação do coletivo de saúde das populações atingidas por barragens na promoção do direito a um território sustentável e saudável"/>
    <s v="PR/EPP"/>
    <m/>
    <m/>
    <x v="0"/>
    <s v="-"/>
    <s v="-"/>
    <x v="1"/>
    <x v="5"/>
  </r>
  <r>
    <x v="189"/>
    <n v="3339039"/>
    <n v="1"/>
    <x v="9"/>
    <s v="Projeto Fiotec: Saúde e Direitos Humanos: a formação do coletivo de saúde das populações atingidas por barragens na promoção do direito a um território sustentável e saudável"/>
    <s v="PR/EPP"/>
    <m/>
    <m/>
    <x v="0"/>
    <s v="-"/>
    <s v="-"/>
    <x v="1"/>
    <x v="5"/>
  </r>
  <r>
    <x v="190"/>
    <n v="3339039"/>
    <n v="1"/>
    <x v="9"/>
    <s v="Projeto Fiotec: Saúde e Direitos Humanos: a formação do coletivo de saúde das populações atingidas por barragens na promoção do direito a um território sustentável e saudável"/>
    <s v="PR/EPP"/>
    <m/>
    <m/>
    <x v="0"/>
    <s v="-"/>
    <s v="-"/>
    <x v="1"/>
    <x v="5"/>
  </r>
  <r>
    <x v="190"/>
    <n v="3339039"/>
    <n v="1"/>
    <x v="9"/>
    <s v="Projeto Fiotec: Saúde e Direitos Humanos: a formação do coletivo de saúde das populações atingidas por barragens na promoção do direito a um território sustentável e saudável"/>
    <s v="PR/EPP"/>
    <m/>
    <m/>
    <x v="0"/>
    <s v="-"/>
    <s v="-"/>
    <x v="1"/>
    <x v="5"/>
  </r>
  <r>
    <x v="191"/>
    <n v="3339039"/>
    <n v="1"/>
    <x v="9"/>
    <s v="Projeto Fiotec: Saúde e Direitos Humanos: a formação do coletivo de saúde das populações atingidas por barragens na promoção do direito a um território sustentável e saudável"/>
    <s v="PR/EPP"/>
    <m/>
    <m/>
    <x v="0"/>
    <s v="-"/>
    <s v="-"/>
    <x v="1"/>
    <x v="5"/>
  </r>
  <r>
    <x v="192"/>
    <n v="339039"/>
    <n v="1"/>
    <x v="123"/>
    <s v="Projeto Fiotec: Implementação da Estratégia Fiocruz para a Agenda 2030, o desenvolvimento sustentável e a estruturação da Rede de Prospecção e Gestão Estratégica em Saúde – Fase III"/>
    <s v="PR/EPP"/>
    <n v="11760167.560000001"/>
    <n v="11760167.560000001"/>
    <x v="0"/>
    <s v="-"/>
    <s v="-"/>
    <x v="1"/>
    <x v="5"/>
  </r>
  <r>
    <x v="193"/>
    <n v="3339039"/>
    <n v="1"/>
    <x v="124"/>
    <s v="Projeto Fiotec: Prestação de serviços tecnológicos por meio da Rede de Plataformas Tecnológica Fiocruz para fortalecer o sistema nacional de ciência tecnológica e inovação em saúde no país"/>
    <s v="PR/VPPCB"/>
    <n v="28795756.510000002"/>
    <n v="28795756.510000002"/>
    <x v="0"/>
    <s v="-"/>
    <s v="-"/>
    <x v="1"/>
    <x v="5"/>
  </r>
  <r>
    <x v="158"/>
    <n v="339039"/>
    <n v="1"/>
    <x v="98"/>
    <s v="Contratação de Contratação de serviço - inscrição 02 (dois) Servidores na 18ª edição do Congresso RedPOP , nos termos da tabela abaixo, conforme condições e exigências estabelecidas neste instrumento."/>
    <s v="CDTS"/>
    <n v="1280"/>
    <n v="1280"/>
    <x v="0"/>
    <s v="-"/>
    <s v="-"/>
    <x v="1"/>
    <x v="2"/>
  </r>
  <r>
    <x v="194"/>
    <n v="339039"/>
    <n v="1"/>
    <x v="125"/>
    <s v="Inscrições em cursos"/>
    <s v="Diversos"/>
    <n v="135800"/>
    <n v="135800"/>
    <x v="0"/>
    <s v="-"/>
    <s v="-"/>
    <x v="1"/>
    <x v="2"/>
  </r>
  <r>
    <x v="195"/>
    <n v="339039"/>
    <n v="1"/>
    <x v="9"/>
    <s v="Inscrições em cursos"/>
    <s v="Diversos"/>
    <m/>
    <m/>
    <x v="0"/>
    <s v="-"/>
    <s v="-"/>
    <x v="1"/>
    <x v="2"/>
  </r>
  <r>
    <x v="196"/>
    <n v="339039"/>
    <n v="1"/>
    <x v="9"/>
    <s v="Inscrições em cursos"/>
    <s v="Diversos"/>
    <m/>
    <m/>
    <x v="0"/>
    <s v="-"/>
    <s v="-"/>
    <x v="1"/>
    <x v="2"/>
  </r>
  <r>
    <x v="197"/>
    <n v="339039"/>
    <n v="1"/>
    <x v="9"/>
    <s v="Inscrições em cursos"/>
    <s v="Diversos"/>
    <m/>
    <m/>
    <x v="0"/>
    <s v="-"/>
    <s v="-"/>
    <x v="1"/>
    <x v="2"/>
  </r>
  <r>
    <x v="198"/>
    <n v="339039"/>
    <n v="1"/>
    <x v="126"/>
    <s v="Inscrição de servidor em congresso"/>
    <s v="CDTS"/>
    <n v="1270"/>
    <n v="1270"/>
    <x v="0"/>
    <s v="-"/>
    <s v="-"/>
    <x v="1"/>
    <x v="2"/>
  </r>
  <r>
    <x v="199"/>
    <n v="339039"/>
    <n v="1"/>
    <x v="127"/>
    <s v="Recolhimento de Anuidade  a favor da Associação Rede Internacional Pasteur (Rede Pasteur), referente aos exercícios de 2022 e 2023"/>
    <s v="CRIS"/>
    <n v="82500"/>
    <n v="82500"/>
    <x v="0"/>
    <s v="-"/>
    <s v="-"/>
    <x v="1"/>
    <x v="2"/>
  </r>
  <r>
    <x v="200"/>
    <n v="339039"/>
    <n v="1"/>
    <x v="128"/>
    <s v="Contratação de Licença de Software para emissão de notas fiscais eletrônicas (Modelo 55) e emissão de arquivo de extensão .txt para tresmissão do Sped Fiscal da empresa Softem Informática EIRELLI."/>
    <s v="DEFIN"/>
    <n v="14292"/>
    <n v="14292"/>
    <x v="0"/>
    <s v="-"/>
    <s v="-"/>
    <x v="1"/>
    <x v="2"/>
  </r>
  <r>
    <x v="201"/>
    <n v="339039"/>
    <n v="1"/>
    <x v="129"/>
    <s v="Prestação de serviço de atualização do software “DANGEROUS GOODS REGULATIONS (EDGR), de empresa especializada em classificação de material perigoso (IATA - International Air Transport Association)"/>
    <s v="SIEX"/>
    <n v="2000"/>
    <n v="2000"/>
    <x v="0"/>
    <s v="-"/>
    <s v="-"/>
    <x v="1"/>
    <x v="2"/>
  </r>
  <r>
    <x v="202"/>
    <n v="339030"/>
    <n v="1"/>
    <x v="130"/>
    <s v="MATERIAL DE HOSPITALAR: AGULHA, SERINGA, COLETOR"/>
    <s v="Diversos"/>
    <n v="58010.6"/>
    <n v="23339.1"/>
    <x v="0"/>
    <s v="-"/>
    <s v="-"/>
    <x v="1"/>
    <x v="4"/>
  </r>
  <r>
    <x v="203"/>
    <n v="339030"/>
    <n v="4"/>
    <x v="9"/>
    <s v="MATERIAL DE HOSPITALAR: AGULHA, SERINGA, COLETOR"/>
    <s v="Diversos"/>
    <m/>
    <m/>
    <x v="0"/>
    <s v="-"/>
    <s v="-"/>
    <x v="1"/>
    <x v="4"/>
  </r>
  <r>
    <x v="204"/>
    <n v="339030"/>
    <n v="6"/>
    <x v="9"/>
    <s v="MATERIAL DE HOSPITALAR: AGULHA, SERINGA, COLETOR"/>
    <s v="Diversos"/>
    <m/>
    <m/>
    <x v="0"/>
    <s v="-"/>
    <s v="-"/>
    <x v="1"/>
    <x v="4"/>
  </r>
  <r>
    <x v="205"/>
    <n v="339030"/>
    <n v="1"/>
    <x v="9"/>
    <s v="MATERIAL DE HOSPITALAR: AGULHA, SERINGA, COLETOR"/>
    <s v="Diversos"/>
    <m/>
    <m/>
    <x v="0"/>
    <s v="-"/>
    <s v="-"/>
    <x v="1"/>
    <x v="4"/>
  </r>
  <r>
    <x v="206"/>
    <n v="339030"/>
    <n v="2"/>
    <x v="9"/>
    <s v="MATERIAL DE HOSPITALAR: AGULHA, SERINGA, COLETOR"/>
    <s v="Diversos"/>
    <m/>
    <m/>
    <x v="0"/>
    <s v="-"/>
    <s v="-"/>
    <x v="1"/>
    <x v="4"/>
  </r>
  <r>
    <x v="207"/>
    <n v="339030"/>
    <n v="8"/>
    <x v="9"/>
    <s v="MATERIAL DE HOSPITALAR: AGULHA, SERINGA, COLETOR"/>
    <s v="Diversos"/>
    <m/>
    <m/>
    <x v="0"/>
    <s v="-"/>
    <s v="-"/>
    <x v="1"/>
    <x v="4"/>
  </r>
  <r>
    <x v="208"/>
    <n v="339030"/>
    <n v="3"/>
    <x v="9"/>
    <s v="MATERIAL DE HOSPITALAR: AGULHA, SERINGA, COLETOR"/>
    <s v="Diversos"/>
    <m/>
    <m/>
    <x v="0"/>
    <s v="-"/>
    <s v="-"/>
    <x v="1"/>
    <x v="4"/>
  </r>
  <r>
    <x v="209"/>
    <n v="339030"/>
    <n v="11"/>
    <x v="9"/>
    <s v="MATERIAL DE HOSPITALAR: AGULHA, SERINGA, COLETOR"/>
    <s v="Diversos"/>
    <m/>
    <m/>
    <x v="0"/>
    <s v="-"/>
    <s v="-"/>
    <x v="1"/>
    <x v="4"/>
  </r>
  <r>
    <x v="210"/>
    <n v="339039"/>
    <n v="1"/>
    <x v="131"/>
    <s v="Contratação de serviço de agenciamento de cargas internacionais, despacho aduaneiro, seguro de carga e frete interno"/>
    <s v="SIEX"/>
    <n v="3559480.33"/>
    <n v="2369430.0099999998"/>
    <x v="0"/>
    <s v="-"/>
    <s v="-"/>
    <x v="1"/>
    <x v="1"/>
  </r>
  <r>
    <x v="211"/>
    <n v="3339039"/>
    <n v="1"/>
    <x v="132"/>
    <s v="Projeto Fiotec: Apoio ao aprimoramento da gestão das políticas e programas da Atenção Hospitalar, Domiciliar e de Urgência e da Força Nacional do SUS"/>
    <s v="PR/EPP"/>
    <n v="75184552"/>
    <n v="75184552"/>
    <x v="0"/>
    <s v="-"/>
    <s v="-"/>
    <x v="1"/>
    <x v="5"/>
  </r>
  <r>
    <x v="212"/>
    <n v="339039"/>
    <n v="2"/>
    <x v="133"/>
    <s v="Inscrição de servidores da COGEPE/Fiocruz no curso “Os impactos da Reforma Previdenciária sobre os Regimes Próprios de Previdência – EC n.º 103/2019 e Averbação de tempo de serviço e de contribuição na Administração Pública – Portaria MTP n.º 1.467/2022”, que será realizado no formato a distância, no período de 25 a 29 de setembro de 2023."/>
    <s v="SEAD"/>
    <n v="3680"/>
    <n v="3680"/>
    <x v="0"/>
    <s v="-"/>
    <s v="-"/>
    <x v="1"/>
    <x v="2"/>
  </r>
  <r>
    <x v="213"/>
    <n v="3339039"/>
    <n v="1"/>
    <x v="134"/>
    <s v="Projeto Fiotec:  Estruturação da presença internacional da Fiocruz"/>
    <s v="PR/VPPCB"/>
    <n v="5782451.7699999996"/>
    <n v="5782451.7699999996"/>
    <x v="0"/>
    <s v="-"/>
    <s v="-"/>
    <x v="1"/>
    <x v="5"/>
  </r>
  <r>
    <x v="214"/>
    <n v="339039"/>
    <n v="1"/>
    <x v="135"/>
    <s v="Inscrição de servidora no XXX Encontro da Sociedade Brasileira de Acústica - Sobrac/2023, que será realizado em Natal/RN, no período de 19 a 22 de novembro de 2023."/>
    <s v="COGEPE"/>
    <n v="600"/>
    <n v="600"/>
    <x v="0"/>
    <s v="-"/>
    <s v="-"/>
    <x v="1"/>
    <x v="2"/>
  </r>
  <r>
    <x v="215"/>
    <n v="3339039"/>
    <n v="1"/>
    <x v="136"/>
    <s v="Projeto Fiotec: XII Congresso Brasileiro de Agroecologia: em movimento: semeando agroecologia, colhendo saúde na boca do povo"/>
    <s v="PR/EPP"/>
    <n v="2432174"/>
    <n v="2432174"/>
    <x v="0"/>
    <s v="-"/>
    <s v="-"/>
    <x v="1"/>
    <x v="5"/>
  </r>
  <r>
    <x v="216"/>
    <n v="339039"/>
    <n v="1"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17"/>
    <n v="339039"/>
    <n v="1"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18"/>
    <n v="339039"/>
    <m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19"/>
    <n v="339039"/>
    <n v="1"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20"/>
    <n v="339039"/>
    <n v="1"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21"/>
    <n v="339039"/>
    <n v="1"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22"/>
    <n v="339039"/>
    <n v="1"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23"/>
    <n v="339039"/>
    <n v="1"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24"/>
    <n v="339039"/>
    <n v="1"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25"/>
    <n v="339039"/>
    <n v="1"/>
    <x v="9"/>
    <s v="Projeto Fiotec: XII Congresso Brasileiro de Agroecologia: em movimento: semeando agroecologia, colhendo saúde na boca do povo"/>
    <s v="PR/EPP"/>
    <m/>
    <m/>
    <x v="0"/>
    <s v="-"/>
    <s v="-"/>
    <x v="1"/>
    <x v="5"/>
  </r>
  <r>
    <x v="226"/>
    <n v="339039"/>
    <n v="5"/>
    <x v="137"/>
    <s v="Contratação de serviço de recreação para crianças compreendendo distribuição de balão de gás hélio, oficina de pipa, montagem e monitoria para piscina de bola, pula-pula e cama elástica por regime de locação."/>
    <s v="SEVEN"/>
    <n v="45006.68"/>
    <n v="23198"/>
    <x v="0"/>
    <s v="-"/>
    <s v="-"/>
    <x v="1"/>
    <x v="5"/>
  </r>
  <r>
    <x v="227"/>
    <n v="339040"/>
    <n v="1"/>
    <x v="138"/>
    <s v="Contratação de licença de software de empresa especializada em classificação fiscal de mercadorias (TEC/NCM) "/>
    <s v="SIEX"/>
    <n v="827.1"/>
    <n v="827"/>
    <x v="0"/>
    <s v="-"/>
    <s v="-"/>
    <x v="1"/>
    <x v="5"/>
  </r>
  <r>
    <x v="228"/>
    <n v="339039"/>
    <n v="1"/>
    <x v="139"/>
    <s v="Contratação de empresa para criação, desenvolvimento, execução e finalização de 07 (sete) vídeos de animação educativos baseados nos capítulos do “Guia prático - Biodiversidade faz bem a Saúde”"/>
    <s v="PR/BIO/GABINETE"/>
    <n v="40450.080000000002"/>
    <n v="24500"/>
    <x v="0"/>
    <s v="-"/>
    <s v="-"/>
    <x v="1"/>
    <x v="5"/>
  </r>
  <r>
    <x v="229"/>
    <n v="339030"/>
    <n v="2"/>
    <x v="140"/>
    <s v=" Aquisição de equipamento de laboratório: Termociclador - Sistema de PCR em Tempo Real QuantStudio 7 Pro, com módulo para a realização de PCR com High Resolution Melting (HRM) e blocos de 96 poços (0,1 mL), 384 poços e bloco TLDA (TaqMan Low Density Array)."/>
    <s v="VPPCB"/>
    <n v="443809.15"/>
    <n v="443809.15"/>
    <x v="0"/>
    <s v="-"/>
    <s v="-"/>
    <x v="1"/>
    <x v="2"/>
  </r>
  <r>
    <x v="230"/>
    <n v="449052"/>
    <n v="1"/>
    <x v="9"/>
    <s v=" Aquisição de equipamento de laboratório: Termociclador - Sistema de PCR em Tempo Real QuantStudio 7 Pro, com módulo para a realização de PCR com High Resolution Melting (HRM) e blocos de 96 poços (0,1 mL), 384 poços e bloco TLDA (TaqMan Low Density Array)."/>
    <s v="VPPCB"/>
    <m/>
    <m/>
    <x v="0"/>
    <s v="-"/>
    <s v="-"/>
    <x v="1"/>
    <x v="2"/>
  </r>
  <r>
    <x v="231"/>
    <n v="3339039"/>
    <n v="1"/>
    <x v="141"/>
    <s v="Projeto Fiotec: “Fortalecimento das ações_x000a_estratégicas do Centro de Pesquisa, Inovação e Vigilância em Covid-19_x000a_e Emergências Sanitárias"/>
    <s v="PR/VPPCB"/>
    <n v="41538236.920000002"/>
    <n v="41538236.920000002"/>
    <x v="0"/>
    <s v="-"/>
    <s v="-"/>
    <x v="1"/>
    <x v="5"/>
  </r>
  <r>
    <x v="232"/>
    <n v="3339039"/>
    <n v="1"/>
    <x v="142"/>
    <s v="Projeto Fiotec: Territorialização da Agenda 2030 na perspectiva da determinação social da saúde: Direito à Cidade, Soberania e Segurança Alimentar e Saúde Única na região da Pedra Branca e entorno"/>
    <s v="PR/EPP"/>
    <n v="6427529.1299999999"/>
    <n v="6427529.1299999999"/>
    <x v="0"/>
    <s v="-"/>
    <s v="-"/>
    <x v="1"/>
    <x v="5"/>
  </r>
  <r>
    <x v="233"/>
    <n v="339039"/>
    <n v="1"/>
    <x v="143"/>
    <s v="Projeto Fiotec: Reforma Agrária no XII Congresso Brasileiro de Agroecologia"/>
    <s v="PR/EPP"/>
    <n v="170000"/>
    <n v="170000"/>
    <x v="0"/>
    <s v="-"/>
    <s v="-"/>
    <x v="1"/>
    <x v="5"/>
  </r>
  <r>
    <x v="234"/>
    <n v="339039"/>
    <n v="1"/>
    <x v="144"/>
    <s v="Prestação de serviço de publicação do artigo científico &quot;Uma Abordagem de Terapia Racional de Doenças Neoplásicas Baseada em Hub"/>
    <s v="CDTS"/>
    <n v="14289.49"/>
    <n v="14289.49"/>
    <x v="0"/>
    <s v="-"/>
    <s v="-"/>
    <x v="1"/>
    <x v="2"/>
  </r>
  <r>
    <x v="235"/>
    <n v="339039"/>
    <n v="1"/>
    <x v="145"/>
    <s v="Projeto Fiotec: Promoção das ações de Vigilância em Saúde para o fortalecimento das ações de promoção da saúde, prevenção e controle de doenças transmissíveis, não-transmissíveis e seus fatores de risco"/>
    <s v="PR/EPP"/>
    <n v="15250000"/>
    <n v="15250000"/>
    <x v="0"/>
    <s v="-"/>
    <s v="-"/>
    <x v="1"/>
    <x v="5"/>
  </r>
  <r>
    <x v="236"/>
    <n v="339039"/>
    <n v="1"/>
    <x v="146"/>
    <s v="Contratação de Serviço de Seguro de Acidentes Pessoais Coletivo para cerca de 610 bolsistas"/>
    <s v="EPSJV"/>
    <n v="15840"/>
    <n v="7920"/>
    <x v="0"/>
    <s v="-"/>
    <s v="-"/>
    <x v="1"/>
    <x v="5"/>
  </r>
  <r>
    <x v="237"/>
    <n v="339039"/>
    <n v="1"/>
    <x v="9"/>
    <s v="Contratação de Serviço de Seguro de Acidentes Pessoais Coletivo para cerca de 610 bolsistas"/>
    <s v="EPSJV"/>
    <m/>
    <m/>
    <x v="0"/>
    <s v="-"/>
    <s v="-"/>
    <x v="1"/>
    <x v="5"/>
  </r>
  <r>
    <x v="238"/>
    <n v="3339039"/>
    <n v="1"/>
    <x v="147"/>
    <s v="Projeto Fiotec: Produzir Estudos de Avaliação e Monitoramento de Tecnologias em Saúde"/>
    <s v="PR/EPP"/>
    <n v="448500"/>
    <n v="448500"/>
    <x v="0"/>
    <s v="-"/>
    <s v="-"/>
    <x v="1"/>
    <x v="5"/>
  </r>
  <r>
    <x v="239"/>
    <n v="339039"/>
    <n v="1"/>
    <x v="148"/>
    <s v="Inscrição de 6 (seis) Servidores para participação no VII Congresso de Gestão Tributária na Administração Pública - GTAP, ser realizado nos dias 16 e 17 de novembro de 2023, no Hotel Deville Prime, Salvador – BA. Luciana Vivorio Cardoso, Marcus Vinicius Mendonça, Denise Moraes Moreira, Marcia Cristina Pinheiro Gomes, Carlos Henrique da Silva Athayde, Maria de Lourdes Ferraz Heleodoro."/>
    <s v="25380.003237/2023-41"/>
    <n v="18000"/>
    <n v="18000"/>
    <x v="0"/>
    <s v="-"/>
    <s v="-"/>
    <x v="1"/>
    <x v="2"/>
  </r>
  <r>
    <x v="240"/>
    <n v="339039"/>
    <n v="1"/>
    <x v="149"/>
    <s v="Projeto Fiotec:  Suporte e Consolidação de ações Praticadas pela Comissão Técnica de Biossegurança e Bioproteção da Fiocruz (CTBio-Fiocruz/VPPCB)"/>
    <s v="PR/VPPCB"/>
    <n v="5164931.0999999996"/>
    <n v="5164931.0999999996"/>
    <x v="0"/>
    <s v="-"/>
    <s v="-"/>
    <x v="1"/>
    <x v="5"/>
  </r>
  <r>
    <x v="241"/>
    <n v="3339039"/>
    <n v="1"/>
    <x v="150"/>
    <s v="Projeto Fiotec:  Curso_x000a_“Saúde Comunitária: Uma Construção de Todos” – Edição de 2023"/>
    <s v="PR/EPP"/>
    <n v="130944.29"/>
    <n v="130944.29"/>
    <x v="0"/>
    <s v="-"/>
    <s v="-"/>
    <x v="1"/>
    <x v="5"/>
  </r>
  <r>
    <x v="242"/>
    <n v="3339039"/>
    <n v="1"/>
    <x v="151"/>
    <s v="Projeto Fiotec: Saúde, Ciência e Participação Popular: tecendo redes em defesa do SUS"/>
    <s v="PR/EPP"/>
    <n v="2219761"/>
    <n v="2219761"/>
    <x v="0"/>
    <s v="-"/>
    <s v="-"/>
    <x v="1"/>
    <x v="5"/>
  </r>
  <r>
    <x v="243"/>
    <n v="3339039"/>
    <n v="1"/>
    <x v="152"/>
    <s v="Projeto Fiotec: Programa Institucional de Territórios Sustentáveis e Saudáveis – PITSS"/>
    <s v="PR/EPP"/>
    <n v="4816285.3499999996"/>
    <n v="4816285.3499999996"/>
    <x v="0"/>
    <s v="-"/>
    <s v="-"/>
    <x v="1"/>
    <x v="5"/>
  </r>
  <r>
    <x v="244"/>
    <n v="3339039"/>
    <n v="1"/>
    <x v="153"/>
    <s v="Projeto Fiotec: Apoiar nas ações de Gestão, Governança, Qualificação e Inovação, dos serviços prestados pelo Fundo Nacional de Saúde - FNS, como ator institucional do responsável pela gestão financeira dos recursos do Sistema Único de Saúde – SUS"/>
    <s v="PR/EPP"/>
    <n v="62000000"/>
    <n v="62000000"/>
    <x v="0"/>
    <s v="-"/>
    <s v="-"/>
    <x v="1"/>
    <x v="5"/>
  </r>
  <r>
    <x v="245"/>
    <n v="3339039"/>
    <n v="1"/>
    <x v="154"/>
    <s v="Projeto Fiotec: APOIO A FRENTE PARLAMENTAR MISTA DA VACINA"/>
    <s v="PR/VPGDI"/>
    <n v="18843638.23"/>
    <n v="18843638.23"/>
    <x v="0"/>
    <s v="-"/>
    <s v="-"/>
    <x v="1"/>
    <x v="5"/>
  </r>
  <r>
    <x v="246"/>
    <n v="339039"/>
    <n v="1"/>
    <x v="155"/>
    <s v="Projeto Fiotec:  Formação e vigilância popular em saúde, na luta contra os agrotóxicos e pela agroecologia"/>
    <s v="Presidência"/>
    <n v="2088762"/>
    <n v="2088762"/>
    <x v="0"/>
    <s v="-"/>
    <s v="-"/>
    <x v="1"/>
    <x v="5"/>
  </r>
  <r>
    <x v="247"/>
    <n v="449052"/>
    <n v="2"/>
    <x v="156"/>
    <s v="ELETRÔNICOS NÃO CONSIDERADOS TIC"/>
    <s v="Diversos"/>
    <n v="597609.76"/>
    <n v="354364.28"/>
    <x v="0"/>
    <s v="-"/>
    <s v="-"/>
    <x v="1"/>
    <x v="4"/>
  </r>
  <r>
    <x v="248"/>
    <n v="449052"/>
    <n v="1"/>
    <x v="9"/>
    <s v="ELETRÔNICOS NÃO CONSIDERADOS TIC"/>
    <s v="Diversos"/>
    <m/>
    <m/>
    <x v="0"/>
    <s v="-"/>
    <s v="-"/>
    <x v="1"/>
    <x v="4"/>
  </r>
  <r>
    <x v="249"/>
    <n v="449052"/>
    <n v="1"/>
    <x v="9"/>
    <s v="ELETRÔNICOS NÃO CONSIDERADOS TIC"/>
    <s v="Diversos"/>
    <m/>
    <m/>
    <x v="0"/>
    <s v="-"/>
    <s v="-"/>
    <x v="1"/>
    <x v="4"/>
  </r>
  <r>
    <x v="250"/>
    <n v="449052"/>
    <n v="2"/>
    <x v="9"/>
    <s v="ELETRÔNICOS NÃO CONSIDERADOS TIC"/>
    <s v="Diversos"/>
    <m/>
    <m/>
    <x v="0"/>
    <s v="-"/>
    <s v="-"/>
    <x v="1"/>
    <x v="4"/>
  </r>
  <r>
    <x v="251"/>
    <n v="449052"/>
    <n v="1"/>
    <x v="9"/>
    <s v="ELETRÔNICOS NÃO CONSIDERADOS TIC"/>
    <s v="Diversos"/>
    <m/>
    <m/>
    <x v="0"/>
    <s v="-"/>
    <s v="-"/>
    <x v="1"/>
    <x v="4"/>
  </r>
  <r>
    <x v="252"/>
    <n v="449052"/>
    <n v="1"/>
    <x v="9"/>
    <s v="ELETRÔNICOS NÃO CONSIDERADOS TIC"/>
    <s v="Diversos"/>
    <m/>
    <m/>
    <x v="0"/>
    <s v="-"/>
    <s v="-"/>
    <x v="1"/>
    <x v="4"/>
  </r>
  <r>
    <x v="253"/>
    <n v="449052"/>
    <n v="1"/>
    <x v="9"/>
    <s v="ELETRÔNICOS NÃO CONSIDERADOS TIC"/>
    <s v="Diversos"/>
    <m/>
    <m/>
    <x v="0"/>
    <s v="-"/>
    <s v="-"/>
    <x v="1"/>
    <x v="4"/>
  </r>
  <r>
    <x v="254"/>
    <n v="449052"/>
    <n v="1"/>
    <x v="9"/>
    <s v="ELETRÔNICOS NÃO CONSIDERADOS TIC"/>
    <s v="Diversos"/>
    <m/>
    <m/>
    <x v="0"/>
    <s v="-"/>
    <s v="-"/>
    <x v="1"/>
    <x v="4"/>
  </r>
  <r>
    <x v="255"/>
    <n v="449052"/>
    <n v="1"/>
    <x v="9"/>
    <s v="ELETRÔNICOS NÃO CONSIDERADOS TIC"/>
    <s v="Diversos"/>
    <m/>
    <m/>
    <x v="0"/>
    <s v="-"/>
    <s v="-"/>
    <x v="1"/>
    <x v="4"/>
  </r>
  <r>
    <x v="256"/>
    <n v="449052"/>
    <n v="1"/>
    <x v="9"/>
    <s v="ELETRÔNICOS NÃO CONSIDERADOS TIC"/>
    <s v="Diversos"/>
    <m/>
    <m/>
    <x v="0"/>
    <s v="-"/>
    <s v="-"/>
    <x v="1"/>
    <x v="4"/>
  </r>
  <r>
    <x v="257"/>
    <n v="449052"/>
    <n v="1"/>
    <x v="9"/>
    <s v="ELETRÔNICOS NÃO CONSIDERADOS TIC"/>
    <s v="Diversos"/>
    <m/>
    <m/>
    <x v="0"/>
    <s v="-"/>
    <s v="-"/>
    <x v="1"/>
    <x v="4"/>
  </r>
  <r>
    <x v="258"/>
    <n v="449052"/>
    <n v="4"/>
    <x v="9"/>
    <s v="ELETRÔNICOS NÃO CONSIDERADOS TIC"/>
    <s v="Diversos"/>
    <m/>
    <m/>
    <x v="0"/>
    <s v="-"/>
    <s v="-"/>
    <x v="1"/>
    <x v="4"/>
  </r>
  <r>
    <x v="259"/>
    <n v="449052"/>
    <n v="1"/>
    <x v="9"/>
    <s v="ELETRÔNICOS NÃO CONSIDERADOS TIC"/>
    <s v="Diversos"/>
    <m/>
    <m/>
    <x v="0"/>
    <s v="-"/>
    <s v="-"/>
    <x v="1"/>
    <x v="4"/>
  </r>
  <r>
    <x v="260"/>
    <n v="449052"/>
    <n v="1"/>
    <x v="9"/>
    <s v="ELETRÔNICOS NÃO CONSIDERADOS TIC"/>
    <s v="Diversos"/>
    <m/>
    <m/>
    <x v="0"/>
    <s v="-"/>
    <s v="-"/>
    <x v="1"/>
    <x v="4"/>
  </r>
  <r>
    <x v="261"/>
    <n v="449052"/>
    <n v="1"/>
    <x v="9"/>
    <s v="ELETRÔNICOS NÃO CONSIDERADOS TIC"/>
    <s v="Diversos"/>
    <m/>
    <m/>
    <x v="0"/>
    <s v="-"/>
    <s v="-"/>
    <x v="1"/>
    <x v="4"/>
  </r>
  <r>
    <x v="262"/>
    <n v="449052"/>
    <n v="4"/>
    <x v="9"/>
    <s v="ELETRÔNICOS NÃO CONSIDERADOS TIC"/>
    <s v="Diversos"/>
    <m/>
    <m/>
    <x v="0"/>
    <s v="-"/>
    <s v="-"/>
    <x v="1"/>
    <x v="4"/>
  </r>
  <r>
    <x v="263"/>
    <n v="449052"/>
    <n v="1"/>
    <x v="9"/>
    <s v="ELETRÔNICOS NÃO CONSIDERADOS TIC"/>
    <s v="Diversos"/>
    <m/>
    <m/>
    <x v="0"/>
    <s v="-"/>
    <s v="-"/>
    <x v="1"/>
    <x v="4"/>
  </r>
  <r>
    <x v="264"/>
    <n v="339039"/>
    <n v="1"/>
    <x v="157"/>
    <s v="Inscrição de 7 (sete) servidores para o Curso de Prevenção e Combate ao Assédio Sexual, Moral e Outras Formas de Discriminação no Ambiente de Trabalho de 02 a 06 de outubro/2023 na modalidade EAD Síncrono"/>
    <s v="PR/CORREG"/>
    <n v="7000"/>
    <n v="7000"/>
    <x v="0"/>
    <s v="-"/>
    <s v="-"/>
    <x v="1"/>
    <x v="2"/>
  </r>
  <r>
    <x v="265"/>
    <n v="339039"/>
    <n v="1"/>
    <x v="158"/>
    <s v="Assinatura anual do Banco de Preços – Portal Eletrônico de consulta a Base de Dados preços praticados em processos de aquisições"/>
    <s v="COGEAD/SEAC"/>
    <n v="77080"/>
    <n v="77080"/>
    <x v="0"/>
    <s v="-"/>
    <s v="-"/>
    <x v="1"/>
    <x v="2"/>
  </r>
  <r>
    <x v="266"/>
    <n v="339039"/>
    <n v="1"/>
    <x v="159"/>
    <s v="Inscrição para participação no curso Retenções de  Tributos na Administração Pública Federal, Estadual e  Municipal e Novas  Declarações  Obrigatórias a partir de 2023: SPED; E-SOCIAL; EFD-REINF E DCTFWEB. Atualizado com as novas IN'S RFB NºS 2.145/2023, 2.133/2023 E 2.110/2022."/>
    <s v="SGT/COGEAD"/>
    <n v="3290"/>
    <n v="3290"/>
    <x v="0"/>
    <s v="-"/>
    <s v="-"/>
    <x v="1"/>
    <x v="2"/>
  </r>
  <r>
    <x v="267"/>
    <n v="3339039"/>
    <n v="1"/>
    <x v="160"/>
    <s v="Projeto Fiotec: Potencializar a Eficiência Operacional e a Qualidade às Áreas de Projetos Estratégicos da SAA"/>
    <s v="PR/VPGDI"/>
    <n v="8000000"/>
    <n v="8000000"/>
    <x v="0"/>
    <s v="-"/>
    <s v="-"/>
    <x v="1"/>
    <x v="5"/>
  </r>
  <r>
    <x v="268"/>
    <n v="339039"/>
    <n v="1"/>
    <x v="161"/>
    <s v="Inscrição de servidora da CDP/COGEPE/Fiocruz no Seminário Nacional de Governança de Pessoas para Administração Pública que será realizado de forma presencial, no período de 23 a 25 de outubro de 2023, em Foz do Iguaçu - Paraná."/>
    <s v="COGEPE/SEAD"/>
    <n v="3800"/>
    <n v="3800"/>
    <x v="0"/>
    <s v="-"/>
    <s v="-"/>
    <x v="1"/>
    <x v="2"/>
  </r>
  <r>
    <x v="269"/>
    <n v="339040"/>
    <n v="1"/>
    <x v="162"/>
    <s v="Contratação de serviço de fornecimento de Link de Dados com velocidade de 1Gbps, com garantia de banda, com conectividade IP para acesso a Internet."/>
    <s v="FIOCRUZ CEARÁ"/>
    <n v="80947.89"/>
    <n v="22080"/>
    <x v="0"/>
    <s v="-"/>
    <s v="-"/>
    <x v="1"/>
    <x v="1"/>
  </r>
  <r>
    <x v="270"/>
    <n v="339039"/>
    <n v="1"/>
    <x v="163"/>
    <s v="Projeto Fiotec: Realizar uma etapa do estudo de fase III para avaliação da eficácia da vacina Schistovac contra a esquistosomose mansonica"/>
    <s v="PR/EPP"/>
    <n v="3000000"/>
    <n v="3000000"/>
    <x v="0"/>
    <s v="-"/>
    <s v="-"/>
    <x v="1"/>
    <x v="5"/>
  </r>
  <r>
    <x v="271"/>
    <n v="3339039"/>
    <n v="1"/>
    <x v="164"/>
    <s v="Projeto Fiotec: Qualificação da Gestão no Departamento de Gestão Hospitalar e nos Hospitais Federais do Rio de Janeiro – Modernização de Processos Gerenciais"/>
    <s v="PR/VPGDI"/>
    <n v="28000000"/>
    <n v="28000000"/>
    <x v="0"/>
    <s v="-"/>
    <s v="-"/>
    <x v="1"/>
    <x v="5"/>
  </r>
  <r>
    <x v="272"/>
    <n v="339030"/>
    <n v="5"/>
    <x v="165"/>
    <s v="Aquisição de mudas de plantas"/>
    <s v="SEVEN"/>
    <n v="8134.07"/>
    <n v="5129"/>
    <x v="0"/>
    <s v="-"/>
    <s v="-"/>
    <x v="1"/>
    <x v="2"/>
  </r>
  <r>
    <x v="273"/>
    <n v="339039"/>
    <n v="1"/>
    <x v="166"/>
    <s v="Projeto Fiotec: Construção e lançamento da Campanha Nacional de Combate à Desertificação"/>
    <s v="PR/EPP"/>
    <n v="400000"/>
    <n v="400000"/>
    <x v="0"/>
    <s v="-"/>
    <s v="-"/>
    <x v="1"/>
    <x v="5"/>
  </r>
  <r>
    <x v="274"/>
    <n v="339039"/>
    <n v="1"/>
    <x v="167"/>
    <s v="Projeto Fiotec: Desenvolvimento do Observatório de Sustentabilidade da Saúde, que viabilizará o acompanhamento das metas através de indicadores e estudos científicos com o propósito de contribuir com a implementação da Agenda 2030 em seus objetivos amplos de saúde e Subsidiar o Ministério da Saúde na elaboração da estratégia de transformação digital do SUS"/>
    <s v="PR/EPP"/>
    <n v="7224779.96"/>
    <n v="7224779.96"/>
    <x v="0"/>
    <s v="-"/>
    <s v="-"/>
    <x v="1"/>
    <x v="5"/>
  </r>
  <r>
    <x v="275"/>
    <n v="3339039"/>
    <n v="1"/>
    <x v="168"/>
    <s v="Contratação de estande para 58º Congresso da Sociedade Brasileira de Medicina Tropical"/>
    <s v="PRESIDÊNCIA"/>
    <n v="195000"/>
    <n v="194999.3"/>
    <x v="0"/>
    <s v="-"/>
    <s v="-"/>
    <x v="1"/>
    <x v="2"/>
  </r>
  <r>
    <x v="233"/>
    <n v="3339039"/>
    <n v="1"/>
    <x v="169"/>
    <s v="Projeto Fiotec: Agroecologia na boca do povo"/>
    <s v="PR/EPP"/>
    <n v="950000"/>
    <n v="950000"/>
    <x v="0"/>
    <s v="-"/>
    <s v="-"/>
    <x v="1"/>
    <x v="5"/>
  </r>
  <r>
    <x v="276"/>
    <n v="3339039"/>
    <n v="1"/>
    <x v="9"/>
    <s v="Projeto Fiotec: Agroecologia na boca do povo"/>
    <s v="PR/EPP"/>
    <m/>
    <m/>
    <x v="0"/>
    <s v="-"/>
    <s v="-"/>
    <x v="1"/>
    <x v="5"/>
  </r>
  <r>
    <x v="277"/>
    <n v="3339039"/>
    <n v="1"/>
    <x v="9"/>
    <s v="Projeto Fiotec: Agroecologia na boca do povo"/>
    <s v="PR/EPP"/>
    <m/>
    <m/>
    <x v="0"/>
    <s v="-"/>
    <s v="-"/>
    <x v="1"/>
    <x v="5"/>
  </r>
  <r>
    <x v="278"/>
    <n v="449052"/>
    <n v="1"/>
    <x v="170"/>
    <s v="Aquisição em caráter EMERGENCIAL de mobiliário – armários deslizante"/>
    <s v="PR/VPPCB"/>
    <n v="346375"/>
    <n v="346375"/>
    <x v="0"/>
    <s v="-"/>
    <s v="-"/>
    <x v="1"/>
    <x v="5"/>
  </r>
  <r>
    <x v="279"/>
    <n v="3339039"/>
    <n v="1"/>
    <x v="171"/>
    <s v="Projeto Fiotec: Desenvolvimento das 5ª, 6ª. turmas do Mestrado Profissional em Saúde da Família (MPSF) e 2ª. Turma do Doutorado Profissional em Saúde da Família, da Rede Nordeste de Formação em Saúde da Família (RENASF), voltadas aos profissionais ligados à Estratégia Saúde da Família (ESF) brasileira"/>
    <s v="PR/EPP"/>
    <n v="11546397.369999999"/>
    <n v="11546397.369999999"/>
    <x v="0"/>
    <s v="-"/>
    <s v="-"/>
    <x v="1"/>
    <x v="5"/>
  </r>
  <r>
    <x v="280"/>
    <n v="3339039"/>
    <n v="1"/>
    <x v="172"/>
    <s v="Projeto Fiotec: Ações estratégicas de fortalecimento e desenvolvimento da unidade Fiocruz-Piauí"/>
    <s v="PR/EPP"/>
    <n v="4299823.53"/>
    <n v="4299823.53"/>
    <x v="0"/>
    <s v="-"/>
    <s v="-"/>
    <x v="1"/>
    <x v="5"/>
  </r>
  <r>
    <x v="281"/>
    <n v="449052"/>
    <n v="4"/>
    <x v="173"/>
    <s v="Aquisição de Mobiliário"/>
    <s v="Diversos"/>
    <n v="435393.82"/>
    <n v="113004.3"/>
    <x v="0"/>
    <s v="-"/>
    <s v="-"/>
    <x v="1"/>
    <x v="4"/>
  </r>
  <r>
    <x v="282"/>
    <n v="449052"/>
    <n v="4"/>
    <x v="9"/>
    <s v="Aquisição de Mobiliário"/>
    <s v="Diversos"/>
    <m/>
    <m/>
    <x v="0"/>
    <s v="-"/>
    <s v="-"/>
    <x v="1"/>
    <x v="4"/>
  </r>
  <r>
    <x v="283"/>
    <n v="449052"/>
    <n v="4"/>
    <x v="9"/>
    <s v="Aquisição de Mobiliário"/>
    <s v="Diversos"/>
    <m/>
    <m/>
    <x v="0"/>
    <s v="-"/>
    <s v="-"/>
    <x v="1"/>
    <x v="4"/>
  </r>
  <r>
    <x v="284"/>
    <n v="449052"/>
    <n v="1"/>
    <x v="9"/>
    <s v="Aquisição de Mobiliário"/>
    <s v="Diversos"/>
    <m/>
    <m/>
    <x v="0"/>
    <s v="-"/>
    <s v="-"/>
    <x v="1"/>
    <x v="4"/>
  </r>
  <r>
    <x v="285"/>
    <n v="449052"/>
    <n v="1"/>
    <x v="9"/>
    <s v="Aquisição de Mobiliário"/>
    <s v="Diversos"/>
    <m/>
    <m/>
    <x v="0"/>
    <s v="-"/>
    <s v="-"/>
    <x v="1"/>
    <x v="4"/>
  </r>
  <r>
    <x v="286"/>
    <n v="449052"/>
    <n v="2"/>
    <x v="9"/>
    <s v="Aquisição de Mobiliário"/>
    <s v="Diversos"/>
    <m/>
    <m/>
    <x v="0"/>
    <s v="-"/>
    <s v="-"/>
    <x v="1"/>
    <x v="4"/>
  </r>
  <r>
    <x v="287"/>
    <n v="449052"/>
    <n v="2"/>
    <x v="9"/>
    <s v="Aquisição de Mobiliário"/>
    <s v="Diversos"/>
    <m/>
    <m/>
    <x v="0"/>
    <s v="-"/>
    <s v="-"/>
    <x v="1"/>
    <x v="4"/>
  </r>
  <r>
    <x v="288"/>
    <n v="449052"/>
    <n v="2"/>
    <x v="9"/>
    <s v="Aquisição de Mobiliário"/>
    <s v="Diversos"/>
    <m/>
    <m/>
    <x v="0"/>
    <s v="-"/>
    <s v="-"/>
    <x v="1"/>
    <x v="4"/>
  </r>
  <r>
    <x v="289"/>
    <n v="449052"/>
    <n v="2"/>
    <x v="9"/>
    <s v="Aquisição de Mobiliário"/>
    <s v="Diversos"/>
    <m/>
    <m/>
    <x v="0"/>
    <s v="-"/>
    <s v="-"/>
    <x v="1"/>
    <x v="4"/>
  </r>
  <r>
    <x v="290"/>
    <n v="449052"/>
    <n v="1"/>
    <x v="9"/>
    <s v="Aquisição de Mobiliário"/>
    <s v="Diversos"/>
    <m/>
    <m/>
    <x v="0"/>
    <s v="-"/>
    <s v="-"/>
    <x v="1"/>
    <x v="4"/>
  </r>
  <r>
    <x v="291"/>
    <n v="449052"/>
    <n v="3"/>
    <x v="9"/>
    <s v="Aquisição de Mobiliário"/>
    <s v="Diversos"/>
    <m/>
    <m/>
    <x v="0"/>
    <s v="-"/>
    <s v="-"/>
    <x v="1"/>
    <x v="4"/>
  </r>
  <r>
    <x v="292"/>
    <n v="449052"/>
    <n v="1"/>
    <x v="9"/>
    <s v="Aquisição de Mobiliário"/>
    <s v="Diversos"/>
    <m/>
    <m/>
    <x v="0"/>
    <s v="-"/>
    <s v="-"/>
    <x v="1"/>
    <x v="4"/>
  </r>
  <r>
    <x v="293"/>
    <n v="449052"/>
    <n v="1"/>
    <x v="9"/>
    <s v="Aquisição de Mobiliário"/>
    <s v="Diversos"/>
    <m/>
    <m/>
    <x v="0"/>
    <s v="-"/>
    <s v="-"/>
    <x v="1"/>
    <x v="4"/>
  </r>
  <r>
    <x v="294"/>
    <n v="449052"/>
    <n v="3"/>
    <x v="9"/>
    <s v="Aquisição de Mobiliário"/>
    <s v="Diversos"/>
    <m/>
    <m/>
    <x v="0"/>
    <s v="-"/>
    <s v="-"/>
    <x v="1"/>
    <x v="4"/>
  </r>
  <r>
    <x v="295"/>
    <n v="449052"/>
    <n v="1"/>
    <x v="9"/>
    <s v="Aquisição de Mobiliário"/>
    <s v="Diversos"/>
    <m/>
    <m/>
    <x v="0"/>
    <s v="-"/>
    <s v="-"/>
    <x v="1"/>
    <x v="4"/>
  </r>
  <r>
    <x v="296"/>
    <n v="449052"/>
    <n v="3"/>
    <x v="9"/>
    <s v="Aquisição de Mobiliário"/>
    <s v="Diversos"/>
    <m/>
    <m/>
    <x v="0"/>
    <s v="-"/>
    <s v="-"/>
    <x v="1"/>
    <x v="4"/>
  </r>
  <r>
    <x v="297"/>
    <n v="339030"/>
    <n v="1"/>
    <x v="174"/>
    <s v="MATERIAL DE LABORATORIAL: PADRÃO, SOLUÇÃO, MEMBRANA"/>
    <s v="Fiocruz MS"/>
    <n v="113582.44"/>
    <n v="87581.37"/>
    <x v="0"/>
    <s v="-"/>
    <s v="-"/>
    <x v="1"/>
    <x v="4"/>
  </r>
  <r>
    <x v="298"/>
    <n v="339030"/>
    <n v="22"/>
    <x v="9"/>
    <s v="MATERIAL DE LABORATORIAL: PADRÃO, SOLUÇÃO, MEMBRANA"/>
    <s v="Fiocruz MS"/>
    <m/>
    <m/>
    <x v="0"/>
    <s v="-"/>
    <s v="-"/>
    <x v="1"/>
    <x v="4"/>
  </r>
  <r>
    <x v="299"/>
    <n v="339030"/>
    <n v="3"/>
    <x v="9"/>
    <s v="MATERIAL DE LABORATORIAL: PADRÃO, SOLUÇÃO, MEMBRANA"/>
    <s v="Fiocruz MS"/>
    <m/>
    <m/>
    <x v="0"/>
    <s v="-"/>
    <s v="-"/>
    <x v="1"/>
    <x v="4"/>
  </r>
  <r>
    <x v="300"/>
    <n v="339030"/>
    <n v="1"/>
    <x v="9"/>
    <s v="MATERIAL DE LABORATORIAL: PADRÃO, SOLUÇÃO, MEMBRANA"/>
    <s v="Fiocruz MS"/>
    <m/>
    <m/>
    <x v="0"/>
    <s v="-"/>
    <s v="-"/>
    <x v="1"/>
    <x v="4"/>
  </r>
  <r>
    <x v="301"/>
    <n v="339039"/>
    <n v="1"/>
    <x v="175"/>
    <s v="CONTRATAÇÃO DE EMPRESA ESPECIAIZADA PARA PRESTAÇÃO DE SERVIÇO DE MANUTENÇÃO PREVENTIVA EM ARQUIVO DESLIZANTE."/>
    <s v="SAM/COGEAD"/>
    <n v="13362"/>
    <n v="11220"/>
    <x v="0"/>
    <s v="-"/>
    <s v="-"/>
    <x v="1"/>
    <x v="5"/>
  </r>
  <r>
    <x v="302"/>
    <n v="339039"/>
    <n v="1"/>
    <x v="176"/>
    <s v="Projeto Fiotec: Agroecologia Camponesa e Promoção da Saúde no Campo e na Cidade"/>
    <s v="PR/EPP"/>
    <n v="4393685"/>
    <n v="4393685"/>
    <x v="0"/>
    <s v="-"/>
    <s v="-"/>
    <x v="1"/>
    <x v="5"/>
  </r>
  <r>
    <x v="303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04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05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06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07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08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09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0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1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2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3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4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5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6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7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8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19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20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21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22"/>
    <n v="339039"/>
    <n v="1"/>
    <x v="9"/>
    <s v="Projeto Fiotec: Agroecologia Camponesa e Promoção da Saúde no Campo e na Cidade"/>
    <s v="PR/EPP"/>
    <m/>
    <m/>
    <x v="0"/>
    <s v="-"/>
    <s v="-"/>
    <x v="1"/>
    <x v="5"/>
  </r>
  <r>
    <x v="323"/>
    <n v="339039"/>
    <n v="4"/>
    <x v="177"/>
    <s v="Lanches - FIOCRUZ PRA VC"/>
    <s v="SEVEN/PR"/>
    <n v="41022"/>
    <n v="32300"/>
    <x v="0"/>
    <s v="-"/>
    <s v="-"/>
    <x v="1"/>
    <x v="5"/>
  </r>
  <r>
    <x v="324"/>
    <n v="339039"/>
    <n v="1"/>
    <x v="178"/>
    <s v="Projeto Fiotec: Desenvolvimento de Tecnologias 3D para Soluções de Cirurgias de Cranioplastia Customizada em Crianças (conceito)"/>
    <s v="PR/EPP"/>
    <n v="800000"/>
    <n v="800000"/>
    <x v="0"/>
    <s v="-"/>
    <s v="-"/>
    <x v="1"/>
    <x v="5"/>
  </r>
  <r>
    <x v="325"/>
    <n v="339039"/>
    <n v="1"/>
    <x v="179"/>
    <s v="Projeto Fiotec: Aplicações de Tecnologias 3D para Soluções de Cirurgias de Cranioplastia Pós-Craniotomia - Fase de ampliação da produtividade e atendimentos no SUS"/>
    <s v="PR/EPP"/>
    <n v="1500000"/>
    <n v="1500000"/>
    <x v="0"/>
    <s v="-"/>
    <s v="-"/>
    <x v="1"/>
    <x v="5"/>
  </r>
  <r>
    <x v="326"/>
    <n v="339039"/>
    <n v="1"/>
    <x v="180"/>
    <s v="Projeto Agentes Populares como estratégia para o desenvolvimento de territórios saudáveis e sustentáveis, em grandes e médios centros urbanos do Brasil - 2024"/>
    <s v="PR/EPP"/>
    <n v="1605051"/>
    <n v="1605051"/>
    <x v="0"/>
    <s v="-"/>
    <s v="-"/>
    <x v="1"/>
    <x v="5"/>
  </r>
  <r>
    <x v="327"/>
    <n v="339039"/>
    <n v="1"/>
    <x v="9"/>
    <s v="Projeto Agentes Populares como estratégia para o desenvolvimento de territórios saudáveis e sustentáveis, em grandes e médios centros urbanos do Brasil - 2024"/>
    <s v="PR/EPP"/>
    <m/>
    <m/>
    <x v="0"/>
    <s v="-"/>
    <s v="-"/>
    <x v="1"/>
    <x v="5"/>
  </r>
  <r>
    <x v="328"/>
    <n v="339039"/>
    <n v="1"/>
    <x v="9"/>
    <s v="Projeto Agentes Populares como estratégia para o desenvolvimento de territórios saudáveis e sustentáveis, em grandes e médios centros urbanos do Brasil - 2024"/>
    <s v="PR/EPP"/>
    <m/>
    <m/>
    <x v="0"/>
    <s v="-"/>
    <s v="-"/>
    <x v="1"/>
    <x v="5"/>
  </r>
  <r>
    <x v="329"/>
    <n v="339039"/>
    <n v="1"/>
    <x v="9"/>
    <s v="Projeto Agentes Populares como estratégia para o desenvolvimento de territórios saudáveis e sustentáveis, em grandes e médios centros urbanos do Brasil - 2024"/>
    <s v="PR/EPP"/>
    <m/>
    <m/>
    <x v="0"/>
    <s v="-"/>
    <s v="-"/>
    <x v="1"/>
    <x v="5"/>
  </r>
  <r>
    <x v="330"/>
    <n v="339039"/>
    <n v="1"/>
    <x v="9"/>
    <s v="Projeto Agentes Populares como estratégia para o desenvolvimento de territórios saudáveis e sustentáveis, em grandes e médios centros urbanos do Brasil - 2024"/>
    <s v="PR/EPP"/>
    <m/>
    <m/>
    <x v="0"/>
    <s v="-"/>
    <s v="-"/>
    <x v="1"/>
    <x v="5"/>
  </r>
  <r>
    <x v="331"/>
    <n v="339039"/>
    <n v="1"/>
    <x v="181"/>
    <s v="Projeto Consolidação e ampliação da resposta nacional às doenças infecciosas crônicas e infecções sexualmente transmissíveis, com foco na regionalização e redes de atenção à saúde"/>
    <s v="PR/EPP"/>
    <n v="9763600"/>
    <n v="9763600"/>
    <x v="0"/>
    <s v="-"/>
    <s v="-"/>
    <x v="1"/>
    <x v="5"/>
  </r>
  <r>
    <x v="332"/>
    <n v="339039"/>
    <n v="1"/>
    <x v="182"/>
    <s v="Projeto Fortalecimento da Vigilância e Monitoramento de ações relacionadas à vacinação e doenças imunopreveníveis"/>
    <s v="PR/EPP"/>
    <n v="15000000"/>
    <n v="15000000"/>
    <x v="0"/>
    <s v="-"/>
    <s v="-"/>
    <x v="1"/>
    <x v="5"/>
  </r>
  <r>
    <x v="333"/>
    <n v="339039"/>
    <n v="1"/>
    <x v="183"/>
    <s v="Projeto Fiotec: Estruturar Cadeias de Valor de plantas medicinais, aromáticas e condimentares e da sociobiodiversidade para o acesso a mercados, articulando a bioeconomia ao desenvolvimento territorial sustentável para o enfrentamento dos condicionantes sócio-ambientais da saúde de agricultores familiares, e povos e comunidades tradicionais – ArticulaFito IV"/>
    <s v="PR/EPP"/>
    <n v="4000000"/>
    <n v="4000000"/>
    <x v="0"/>
    <s v="-"/>
    <s v="-"/>
    <x v="1"/>
    <x v="5"/>
  </r>
  <r>
    <x v="334"/>
    <n v="339039"/>
    <n v="1"/>
    <x v="9"/>
    <s v="Projeto Fiotec: Estruturar Cadeias de Valor de plantas medicinais, aromáticas e condimentares e da sociobiodiversidade para o acesso a mercados, articulando a bioeconomia ao desenvolvimento territorial sustentável para o enfrentamento dos condicionantes sócio-ambientais da saúde de agricultores familiares, e povos e comunidades tradicionais – ArticulaFito IV"/>
    <s v="PR/EPP"/>
    <m/>
    <m/>
    <x v="0"/>
    <s v="-"/>
    <s v="-"/>
    <x v="1"/>
    <x v="5"/>
  </r>
  <r>
    <x v="335"/>
    <n v="339039"/>
    <n v="1"/>
    <x v="184"/>
    <s v="Projeto Fomento as ações estratégicas de provimento e formação em saúde no âmbito da Atenção Primária à Saúde"/>
    <s v="PR/VPGDI"/>
    <n v="200450666"/>
    <n v="200450666"/>
    <x v="0"/>
    <s v="-"/>
    <s v="-"/>
    <x v="1"/>
    <x v="5"/>
  </r>
  <r>
    <x v="336"/>
    <n v="339039"/>
    <n v="4"/>
    <x v="185"/>
    <s v="Sonorização - FIOCRUZ PRA VC"/>
    <s v="SEVEN/PR"/>
    <n v="27135"/>
    <n v="18874.330000000002"/>
    <x v="0"/>
    <s v="-"/>
    <s v="-"/>
    <x v="1"/>
    <x v="5"/>
  </r>
  <r>
    <x v="337"/>
    <n v="339030"/>
    <n v="30"/>
    <x v="186"/>
    <s v="Aquisição de gêneros alimentícios"/>
    <s v="Diversos"/>
    <n v="1846822.13"/>
    <n v="1296779.32"/>
    <x v="0"/>
    <s v="-"/>
    <s v="-"/>
    <x v="1"/>
    <x v="4"/>
  </r>
  <r>
    <x v="338"/>
    <n v="339030"/>
    <n v="5"/>
    <x v="9"/>
    <s v="Aquisição de gêneros alimentícios"/>
    <s v="Diversos"/>
    <m/>
    <m/>
    <x v="0"/>
    <s v="-"/>
    <s v="-"/>
    <x v="1"/>
    <x v="4"/>
  </r>
  <r>
    <x v="339"/>
    <n v="339030"/>
    <n v="50"/>
    <x v="9"/>
    <s v="Aquisição de gêneros alimentícios"/>
    <s v="Diversos"/>
    <m/>
    <m/>
    <x v="0"/>
    <s v="-"/>
    <s v="-"/>
    <x v="1"/>
    <x v="4"/>
  </r>
  <r>
    <x v="340"/>
    <n v="339030"/>
    <n v="45"/>
    <x v="9"/>
    <s v="Aquisição de gêneros alimentícios"/>
    <s v="Diversos"/>
    <m/>
    <m/>
    <x v="0"/>
    <s v="-"/>
    <s v="-"/>
    <x v="1"/>
    <x v="4"/>
  </r>
  <r>
    <x v="341"/>
    <n v="339030"/>
    <n v="37"/>
    <x v="9"/>
    <s v="Aquisição de gêneros alimentícios"/>
    <s v="Diversos"/>
    <m/>
    <m/>
    <x v="0"/>
    <s v="-"/>
    <s v="-"/>
    <x v="1"/>
    <x v="4"/>
  </r>
  <r>
    <x v="342"/>
    <n v="339030"/>
    <n v="6"/>
    <x v="9"/>
    <s v="Aquisição de gêneros alimentícios"/>
    <s v="Diversos"/>
    <m/>
    <m/>
    <x v="0"/>
    <s v="-"/>
    <s v="-"/>
    <x v="1"/>
    <x v="4"/>
  </r>
  <r>
    <x v="343"/>
    <n v="339030"/>
    <n v="60"/>
    <x v="9"/>
    <s v="Aquisição de gêneros alimentícios"/>
    <s v="Diversos"/>
    <m/>
    <m/>
    <x v="0"/>
    <s v="-"/>
    <s v="-"/>
    <x v="1"/>
    <x v="4"/>
  </r>
  <r>
    <x v="344"/>
    <n v="339030"/>
    <n v="62"/>
    <x v="9"/>
    <s v="Aquisição de gêneros alimentícios"/>
    <s v="Diversos"/>
    <m/>
    <m/>
    <x v="0"/>
    <s v="-"/>
    <s v="-"/>
    <x v="1"/>
    <x v="4"/>
  </r>
  <r>
    <x v="345"/>
    <n v="339030"/>
    <n v="126"/>
    <x v="9"/>
    <s v="Aquisição de gêneros alimentícios"/>
    <s v="Diversos"/>
    <m/>
    <m/>
    <x v="0"/>
    <s v="-"/>
    <s v="-"/>
    <x v="1"/>
    <x v="4"/>
  </r>
  <r>
    <x v="346"/>
    <n v="339030"/>
    <n v="1"/>
    <x v="9"/>
    <s v="Aquisição de gêneros alimentícios"/>
    <s v="Diversos"/>
    <m/>
    <m/>
    <x v="0"/>
    <s v="-"/>
    <s v="-"/>
    <x v="1"/>
    <x v="4"/>
  </r>
  <r>
    <x v="347"/>
    <n v="449052"/>
    <n v="1"/>
    <x v="187"/>
    <s v="Aquisição de equipamentos de laboratório - Autoclave de Barreira B0115-370P Marca/Fabricante: Baumer S.A. - CVRLS"/>
    <s v="CVRLS/PR"/>
    <n v="544750.51"/>
    <n v="544750.51"/>
    <x v="0"/>
    <s v="-"/>
    <s v="-"/>
    <x v="1"/>
    <x v="2"/>
  </r>
  <r>
    <x v="348"/>
    <n v="449052"/>
    <n v="1"/>
    <x v="188"/>
    <s v="Aquisição de equipamento de laboratório, triturador modelo 2 E 385 - Marca Bumerangue DE. - VPPCB"/>
    <s v="VPPCB/PR"/>
    <n v="518901.26"/>
    <n v="518901.26"/>
    <x v="0"/>
    <s v="-"/>
    <s v="-"/>
    <x v="1"/>
    <x v="2"/>
  </r>
  <r>
    <x v="349"/>
    <n v="339030"/>
    <n v="3"/>
    <x v="189"/>
    <s v="Aquisição de Camisas"/>
    <s v="PR/EVENTOS"/>
    <n v="288923.5"/>
    <n v="196700"/>
    <x v="0"/>
    <s v="-"/>
    <s v="-"/>
    <x v="1"/>
    <x v="4"/>
  </r>
  <r>
    <x v="350"/>
    <n v="449052"/>
    <n v="2"/>
    <x v="190"/>
    <s v="Aquisição de equipamento de laboratório - Autoclaves da marca Phoenix"/>
    <s v="VPPCB - CTBIO"/>
    <n v="410400"/>
    <n v="410400"/>
    <x v="0"/>
    <s v="-"/>
    <s v="-"/>
    <x v="1"/>
    <x v="2"/>
  </r>
  <r>
    <x v="351"/>
    <n v="339039"/>
    <n v="1"/>
    <x v="191"/>
    <s v="Serviço de atualização em 2 Sequenciadores modelo 3730 marca Thermo (upgrade)  "/>
    <s v="VPPCB"/>
    <n v="581768.43999999994"/>
    <n v="581768.43999999994"/>
    <x v="0"/>
    <s v="-"/>
    <s v="-"/>
    <x v="1"/>
    <x v="2"/>
  </r>
  <r>
    <x v="352"/>
    <n v="339039"/>
    <n v="1"/>
    <x v="192"/>
    <s v="Projeto Fiotec: Contribuir para o desenvolvimento e gestão de ações para fortalecimento _x000a_do complexo industrial da saúde-fase 2"/>
    <s v="PR/EPP"/>
    <n v="90110000"/>
    <n v="90110000"/>
    <x v="0"/>
    <s v="-"/>
    <s v="-"/>
    <x v="1"/>
    <x v="5"/>
  </r>
  <r>
    <x v="353"/>
    <n v="339039"/>
    <n v="1"/>
    <x v="193"/>
    <s v="Projeto Fiotec: Rede de Saúde Humana, Animal e Ambiental – REDE SAÚDE ÚNICA – Rio Grande do Sul – FASE II"/>
    <s v="PR/EPP"/>
    <n v="1256297.5900000001"/>
    <n v="1256297.5900000001"/>
    <x v="0"/>
    <s v="-"/>
    <s v="-"/>
    <x v="1"/>
    <x v="5"/>
  </r>
  <r>
    <x v="354"/>
    <n v="3339039"/>
    <n v="1"/>
    <x v="194"/>
    <s v="Projeto Fiotec: Fortalecimento da Vigilância_x000a_Ambiental e Saúde do Trabalhador na Atenção Integral à Saúde das_x000a_Populações Expostas a Substância Químicas em Áreas Contaminadas"/>
    <s v="PR/EPP"/>
    <n v="2992005.34"/>
    <n v="2992005.34"/>
    <x v="0"/>
    <s v="-"/>
    <s v="-"/>
    <x v="1"/>
    <x v="5"/>
  </r>
  <r>
    <x v="355"/>
    <n v="3339039"/>
    <n v="1"/>
    <x v="195"/>
    <s v="Projeto Fiotec: Tecer diálogos entre Promoção da Saúde, Educação, Juventudes e Territórios Vulnerabilizados"/>
    <s v="PR/EPP"/>
    <n v="408986"/>
    <n v="408986"/>
    <x v="0"/>
    <s v="-"/>
    <s v="-"/>
    <x v="1"/>
    <x v="5"/>
  </r>
  <r>
    <x v="356"/>
    <n v="339039"/>
    <n v="1"/>
    <x v="196"/>
    <s v="Projeto Fiotec: Elaboração de plano de monitoramento e gerenciamento dos casos incidentes de triquíase tracomatosa no_x000a_contexto pós eliminação do tracoma como saúde pública"/>
    <s v="PR/EPP"/>
    <n v="500000"/>
    <n v="500000"/>
    <x v="0"/>
    <s v="-"/>
    <s v="-"/>
    <x v="1"/>
    <x v="5"/>
  </r>
  <r>
    <x v="357"/>
    <n v="339039"/>
    <n v="1"/>
    <x v="197"/>
    <s v="– Serviço continuado de Carta comercial, Telegrama, Mala Direta, etc "/>
    <s v="Diversos"/>
    <n v="600000"/>
    <n v="600000"/>
    <x v="0"/>
    <s v="-"/>
    <s v="-"/>
    <x v="1"/>
    <x v="5"/>
  </r>
  <r>
    <x v="358"/>
    <n v="339040"/>
    <n v="1"/>
    <x v="198"/>
    <s v="Registro de preços para contratação da prestação do serviço e implantação de ambiente digital, para processar e transmitir as informações de escrituração fiscal, em ambiente cloud dedicado, compreendendo o direito de uso e manutenção de 60 licenças usuários full (pelo período de 12 meses)."/>
    <s v="COGETIC/PR"/>
    <n v="485107.99"/>
    <n v="0"/>
    <x v="2"/>
    <d v="2023-09-11T00:00:00"/>
    <n v="68"/>
    <x v="2"/>
    <x v="4"/>
  </r>
  <r>
    <x v="359"/>
    <n v="339040"/>
    <n v="1"/>
    <x v="9"/>
    <m/>
    <s v="COGETIC/PR"/>
    <m/>
    <n v="0"/>
    <x v="2"/>
    <d v="2023-09-11T00:00:00"/>
    <n v="68"/>
    <x v="2"/>
    <x v="4"/>
  </r>
  <r>
    <x v="360"/>
    <n v="339039"/>
    <n v="1"/>
    <x v="199"/>
    <s v="Prestação de serviços de Tradução e Interpretação de Língua Brasileira de Sinais – LIBRAS, Audiodescrição e Legendas em tempo real e/ou gravado, em eventos, atividades diversas e projetos institucionais da Fundação Oswaldo Cruz – Fiocruz"/>
    <s v="Diversos"/>
    <n v="1735826.81"/>
    <n v="0"/>
    <x v="2"/>
    <d v="2023-11-14T00:00:00"/>
    <n v="22"/>
    <x v="2"/>
    <x v="4"/>
  </r>
  <r>
    <x v="361"/>
    <n v="339039"/>
    <n v="2"/>
    <x v="9"/>
    <s v="Prestação de serviços de Tradução e Interpretação de Língua Brasileira de Sinais – LIBRAS, Audiodescrição e Legendas em tempo real e/ou gravado, em eventos, atividades diversas e projetos institucionais da Fundação Oswaldo Cruz – Fiocruz"/>
    <s v="Diversos"/>
    <m/>
    <n v="0"/>
    <x v="2"/>
    <d v="2023-11-14T00:00:00"/>
    <n v="22"/>
    <x v="2"/>
    <x v="4"/>
  </r>
  <r>
    <x v="362"/>
    <n v="339039"/>
    <n v="1"/>
    <x v="9"/>
    <s v="Prestação de serviços de Tradução e Interpretação de Língua Brasileira de Sinais – LIBRAS, Audiodescrição e Legendas em tempo real e/ou gravado, em eventos, atividades diversas e projetos institucionais da Fundação Oswaldo Cruz – Fiocruz"/>
    <s v="Diversos"/>
    <m/>
    <n v="0"/>
    <x v="2"/>
    <d v="2023-11-14T00:00:00"/>
    <n v="22"/>
    <x v="2"/>
    <x v="4"/>
  </r>
  <r>
    <x v="363"/>
    <n v="339040"/>
    <n v="1"/>
    <x v="200"/>
    <s v="Prestação de serviço de licença e suporte ao Gerenciamento de Serviços de Tecnologia da Informação (ITSM)."/>
    <s v="COGETIC"/>
    <n v="5178861.68"/>
    <n v="0"/>
    <x v="2"/>
    <d v="2023-11-06T00:00:00"/>
    <n v="28"/>
    <x v="3"/>
    <x v="1"/>
  </r>
  <r>
    <x v="364"/>
    <n v="339040"/>
    <n v="1"/>
    <x v="9"/>
    <s v="Prestação de serviço de licença e suporte ao Gerenciamento de Serviços de Tecnologia da Informação (ITSM)."/>
    <s v="COGETIC"/>
    <n v="45946.080000000002"/>
    <n v="0"/>
    <x v="2"/>
    <d v="2023-11-06T00:00:00"/>
    <n v="28"/>
    <x v="3"/>
    <x v="1"/>
  </r>
  <r>
    <x v="365"/>
    <n v="339039"/>
    <n v="1"/>
    <x v="201"/>
    <s v="Contratação de empresa especializada - Terceirização SEFAR"/>
    <s v="PR/SEFAR"/>
    <n v="5764512.5599999996"/>
    <n v="0"/>
    <x v="2"/>
    <d v="2023-10-06T00:00:00"/>
    <n v="49"/>
    <x v="4"/>
    <x v="1"/>
  </r>
  <r>
    <x v="0"/>
    <n v="339039"/>
    <n v="1"/>
    <x v="202"/>
    <s v="Prestação de serviço de concessão onerosa de uso a empresa especializada no preparo e fornecimento de serviço de restaurante para a exploração comercial de espaço destinado a instalação de Bistro, conforme TR.(CASA DE CHÁ)"/>
    <s v="COGEPE"/>
    <n v="3688.08"/>
    <n v="0"/>
    <x v="3"/>
    <d v="2023-09-21T00:00:00"/>
    <n v="60"/>
    <x v="5"/>
    <x v="1"/>
  </r>
  <r>
    <x v="366"/>
    <n v="339039"/>
    <n v="3"/>
    <x v="203"/>
    <s v="Prestação do serviço de impressão e acabamento em sistema digital ou sob demanda, inclusos os papéis de capa e miolo, de livros a serem publicados pela Editora Fiocruz"/>
    <s v="Ediota Fiocruz/PR"/>
    <n v="257284.6666"/>
    <n v="0"/>
    <x v="4"/>
    <d v="2023-09-13T00:00:00"/>
    <n v="66"/>
    <x v="6"/>
    <x v="1"/>
  </r>
  <r>
    <x v="367"/>
    <n v="339030"/>
    <n v="1"/>
    <x v="204"/>
    <s v="Registro de preços para aquisição de equipamentos de comunicação em rede e licenças do Fabricante Cisco com prestação de serviços de implantação"/>
    <s v="COGETIC"/>
    <n v="7692204.9800000004"/>
    <n v="0"/>
    <x v="4"/>
    <d v="2023-10-30T00:00:00"/>
    <n v="33"/>
    <x v="7"/>
    <x v="4"/>
  </r>
  <r>
    <x v="368"/>
    <n v="449052"/>
    <n v="2"/>
    <x v="9"/>
    <s v="Registro de preços para aquisição de equipamentos de comunicação em rede e licenças do Fabricante Cisco com prestação de serviços de implantação"/>
    <s v="COGETIC"/>
    <m/>
    <m/>
    <x v="4"/>
    <d v="2023-10-30T00:00:00"/>
    <n v="33"/>
    <x v="7"/>
    <x v="4"/>
  </r>
  <r>
    <x v="369"/>
    <n v="339030"/>
    <n v="4"/>
    <x v="9"/>
    <s v="Registro de preços para aquisição de equipamentos de comunicação em rede e licenças do Fabricante Cisco com prestação de serviços de implantação"/>
    <s v="COGETIC"/>
    <m/>
    <m/>
    <x v="4"/>
    <d v="2023-10-30T00:00:00"/>
    <n v="33"/>
    <x v="7"/>
    <x v="4"/>
  </r>
  <r>
    <x v="370"/>
    <n v="449040"/>
    <n v="1"/>
    <x v="9"/>
    <s v="Registro de preços para aquisição de equipamentos de comunicação em rede e licenças do Fabricante Cisco com prestação de serviços de implantação"/>
    <s v="COGETIC"/>
    <m/>
    <m/>
    <x v="4"/>
    <d v="2023-10-30T00:00:00"/>
    <n v="33"/>
    <x v="7"/>
    <x v="4"/>
  </r>
  <r>
    <x v="371"/>
    <n v="449052"/>
    <n v="3"/>
    <x v="9"/>
    <s v="Registro de preços para aquisição de equipamentos de comunicação em rede e licenças do Fabricante Cisco com prestação de serviços de implantação"/>
    <s v="COGETIC"/>
    <m/>
    <m/>
    <x v="4"/>
    <d v="2023-10-30T00:00:00"/>
    <n v="33"/>
    <x v="7"/>
    <x v="4"/>
  </r>
  <r>
    <x v="372"/>
    <n v="339030"/>
    <n v="3"/>
    <x v="205"/>
    <s v="MATERIAL DE CINE FOTO E SOM "/>
    <s v="Diversos"/>
    <n v="405124.51"/>
    <n v="0"/>
    <x v="2"/>
    <d v="2023-12-08T00:00:00"/>
    <n v="4"/>
    <x v="8"/>
    <x v="4"/>
  </r>
  <r>
    <x v="373"/>
    <n v="339030"/>
    <n v="1"/>
    <x v="9"/>
    <s v="MATERIAL DE CINE FOTO E SOM "/>
    <s v="Diversos"/>
    <m/>
    <n v="0"/>
    <x v="2"/>
    <d v="2023-12-08T00:00:00"/>
    <n v="4"/>
    <x v="8"/>
    <x v="4"/>
  </r>
  <r>
    <x v="374"/>
    <n v="449052"/>
    <n v="4"/>
    <x v="9"/>
    <s v="MATERIAL DE CINE FOTO E SOM "/>
    <s v="Diversos"/>
    <m/>
    <n v="0"/>
    <x v="2"/>
    <d v="2023-12-08T00:00:00"/>
    <n v="4"/>
    <x v="8"/>
    <x v="4"/>
  </r>
  <r>
    <x v="375"/>
    <n v="449052"/>
    <n v="1"/>
    <x v="9"/>
    <s v="MATERIAL DE CINE FOTO E SOM "/>
    <s v="Diversos"/>
    <m/>
    <n v="0"/>
    <x v="2"/>
    <d v="2023-12-08T00:00:00"/>
    <n v="4"/>
    <x v="8"/>
    <x v="4"/>
  </r>
  <r>
    <x v="376"/>
    <n v="449052"/>
    <n v="5"/>
    <x v="9"/>
    <s v="MATERIAL DE CINE FOTO E SOM "/>
    <s v="Diversos"/>
    <m/>
    <n v="0"/>
    <x v="2"/>
    <d v="2023-12-08T00:00:00"/>
    <n v="4"/>
    <x v="8"/>
    <x v="4"/>
  </r>
  <r>
    <x v="377"/>
    <n v="339030"/>
    <n v="1"/>
    <x v="9"/>
    <s v="MATERIAL DE CINE FOTO E SOM "/>
    <s v="Diversos"/>
    <m/>
    <n v="0"/>
    <x v="2"/>
    <d v="2023-12-08T00:00:00"/>
    <n v="4"/>
    <x v="8"/>
    <x v="4"/>
  </r>
  <r>
    <x v="378"/>
    <n v="339030"/>
    <n v="1"/>
    <x v="9"/>
    <s v="MATERIAL DE CINE FOTO E SOM "/>
    <s v="Diversos"/>
    <m/>
    <n v="0"/>
    <x v="2"/>
    <d v="2023-12-08T00:00:00"/>
    <n v="4"/>
    <x v="8"/>
    <x v="4"/>
  </r>
  <r>
    <x v="379"/>
    <n v="339030"/>
    <n v="10"/>
    <x v="9"/>
    <s v="MATERIAL DE CINE FOTO E SOM "/>
    <s v="Diversos"/>
    <m/>
    <n v="0"/>
    <x v="2"/>
    <d v="2023-12-08T00:00:00"/>
    <n v="4"/>
    <x v="8"/>
    <x v="4"/>
  </r>
  <r>
    <x v="380"/>
    <n v="449052"/>
    <n v="5"/>
    <x v="9"/>
    <s v="MATERIAL DE CINE FOTO E SOM "/>
    <s v="Diversos"/>
    <m/>
    <n v="0"/>
    <x v="2"/>
    <d v="2023-12-08T00:00:00"/>
    <n v="4"/>
    <x v="8"/>
    <x v="4"/>
  </r>
  <r>
    <x v="381"/>
    <n v="449052"/>
    <n v="7"/>
    <x v="9"/>
    <s v="MATERIAL DE CINE FOTO E SOM "/>
    <s v="Diversos"/>
    <m/>
    <n v="0"/>
    <x v="2"/>
    <d v="2023-12-08T00:00:00"/>
    <n v="4"/>
    <x v="8"/>
    <x v="4"/>
  </r>
  <r>
    <x v="382"/>
    <n v="449052"/>
    <n v="1"/>
    <x v="9"/>
    <s v="MATERIAL DE CINE FOTO E SOM "/>
    <s v="Diversos"/>
    <m/>
    <n v="0"/>
    <x v="2"/>
    <d v="2023-12-08T00:00:00"/>
    <n v="4"/>
    <x v="8"/>
    <x v="4"/>
  </r>
  <r>
    <x v="383"/>
    <n v="449052"/>
    <n v="2"/>
    <x v="9"/>
    <s v="MATERIAL DE CINE FOTO E SOM "/>
    <s v="Diversos"/>
    <m/>
    <n v="0"/>
    <x v="2"/>
    <d v="2023-12-08T00:00:00"/>
    <n v="4"/>
    <x v="8"/>
    <x v="4"/>
  </r>
  <r>
    <x v="384"/>
    <n v="339030"/>
    <n v="1"/>
    <x v="9"/>
    <s v="MATERIAL DE CINE FOTO E SOM "/>
    <s v="Diversos"/>
    <m/>
    <n v="0"/>
    <x v="2"/>
    <d v="2023-12-08T00:00:00"/>
    <n v="4"/>
    <x v="8"/>
    <x v="4"/>
  </r>
  <r>
    <x v="385"/>
    <n v="339030"/>
    <n v="2"/>
    <x v="9"/>
    <s v="MATERIAL DE CINE FOTO E SOM "/>
    <s v="Diversos"/>
    <m/>
    <n v="0"/>
    <x v="2"/>
    <d v="2023-12-08T00:00:00"/>
    <n v="4"/>
    <x v="8"/>
    <x v="4"/>
  </r>
  <r>
    <x v="386"/>
    <n v="449052"/>
    <n v="1"/>
    <x v="9"/>
    <s v="MATERIAL DE CINE FOTO E SOM "/>
    <s v="Diversos"/>
    <m/>
    <n v="0"/>
    <x v="2"/>
    <d v="2023-12-08T00:00:00"/>
    <n v="4"/>
    <x v="8"/>
    <x v="4"/>
  </r>
  <r>
    <x v="387"/>
    <n v="449052"/>
    <n v="18"/>
    <x v="9"/>
    <s v="MATERIAL DE CINE FOTO E SOM "/>
    <s v="Diversos"/>
    <m/>
    <n v="0"/>
    <x v="2"/>
    <d v="2023-12-08T00:00:00"/>
    <n v="4"/>
    <x v="8"/>
    <x v="4"/>
  </r>
  <r>
    <x v="388"/>
    <n v="449052"/>
    <n v="1"/>
    <x v="9"/>
    <s v="MATERIAL DE CINE FOTO E SOM "/>
    <s v="Diversos"/>
    <m/>
    <n v="0"/>
    <x v="2"/>
    <d v="2023-12-08T00:00:00"/>
    <n v="4"/>
    <x v="8"/>
    <x v="4"/>
  </r>
  <r>
    <x v="389"/>
    <n v="339030"/>
    <n v="2"/>
    <x v="9"/>
    <s v="MATERIAL DE CINE FOTO E SOM "/>
    <s v="Diversos"/>
    <m/>
    <n v="0"/>
    <x v="2"/>
    <d v="2023-12-08T00:00:00"/>
    <n v="4"/>
    <x v="8"/>
    <x v="4"/>
  </r>
  <r>
    <x v="390"/>
    <n v="449052"/>
    <n v="3"/>
    <x v="9"/>
    <s v="MATERIAL DE CINE FOTO E SOM "/>
    <s v="Diversos"/>
    <m/>
    <n v="0"/>
    <x v="2"/>
    <d v="2023-12-08T00:00:00"/>
    <n v="4"/>
    <x v="8"/>
    <x v="4"/>
  </r>
  <r>
    <x v="391"/>
    <n v="449052"/>
    <n v="1"/>
    <x v="9"/>
    <s v="MATERIAL DE CINE FOTO E SOM "/>
    <s v="Diversos"/>
    <m/>
    <n v="0"/>
    <x v="2"/>
    <d v="2023-12-08T00:00:00"/>
    <n v="4"/>
    <x v="8"/>
    <x v="4"/>
  </r>
  <r>
    <x v="392"/>
    <n v="3339039"/>
    <n v="1"/>
    <x v="206"/>
    <s v="Projeto Fiotec: Pesquisa, Desenvolvimento e_x000a_Inovação Estratégicas para a Prevenção, Preparação e Resposta às_x000a_Emergências em Saúde"/>
    <s v="PR/EPP"/>
    <n v="14819176.6"/>
    <n v="14819176.6"/>
    <x v="4"/>
    <d v="2023-11-16T00:00:00"/>
    <n v="20"/>
    <x v="9"/>
    <x v="5"/>
  </r>
  <r>
    <x v="393"/>
    <n v="3339039"/>
    <n v="1"/>
    <x v="9"/>
    <s v="Projeto Fiotec: Pesquisa, Desenvolvimento e_x000a_Inovação Estratégicas para a Prevenção, Preparação e Resposta às_x000a_Emergências em Saúde"/>
    <s v="PR/EPP"/>
    <m/>
    <m/>
    <x v="4"/>
    <d v="2023-11-16T00:00:00"/>
    <n v="20"/>
    <x v="9"/>
    <x v="5"/>
  </r>
  <r>
    <x v="394"/>
    <n v="3339039"/>
    <n v="4"/>
    <x v="207"/>
    <s v="Contratação para locação de cadeiras, mesas e banheiros químicos para o Fiocruz Pra Você"/>
    <s v="PR/SEVEN"/>
    <n v="19437.14"/>
    <n v="0"/>
    <x v="2"/>
    <d v="2023-11-01T00:00:00"/>
    <n v="31"/>
    <x v="10"/>
    <x v="5"/>
  </r>
  <r>
    <x v="395"/>
    <n v="339030"/>
    <n v="33"/>
    <x v="208"/>
    <s v="MATERIAL DE LABORATORIAL: PONTEIRAS, TUBOS E VIDRARIAS"/>
    <s v="Fiocruz MS"/>
    <n v="328091.59000000003"/>
    <n v="0"/>
    <x v="2"/>
    <d v="2023-12-08T00:00:00"/>
    <n v="4"/>
    <x v="11"/>
    <x v="4"/>
  </r>
  <r>
    <x v="396"/>
    <n v="339030"/>
    <n v="8"/>
    <x v="9"/>
    <s v="MATERIAL DE LABORATORIAL: PONTEIRAS, TUBOS E VIDRARIAS"/>
    <s v="Fiocruz MS"/>
    <m/>
    <n v="0"/>
    <x v="2"/>
    <d v="2023-12-08T00:00:00"/>
    <n v="4"/>
    <x v="11"/>
    <x v="4"/>
  </r>
  <r>
    <x v="397"/>
    <n v="3393030"/>
    <n v="24"/>
    <x v="9"/>
    <s v="MATERIAL DE LABORATORIAL: PONTEIRAS, TUBOS E VIDRARIAS"/>
    <s v="Fiocruz MS"/>
    <m/>
    <n v="0"/>
    <x v="2"/>
    <d v="2023-12-08T00:00:00"/>
    <n v="4"/>
    <x v="11"/>
    <x v="4"/>
  </r>
  <r>
    <x v="398"/>
    <n v="339039"/>
    <n v="5"/>
    <x v="209"/>
    <s v="MATERIAL DE LABORATORIAL: REAGENTES E CORANTES"/>
    <s v="Diversos"/>
    <n v="268762.18"/>
    <n v="113004.3"/>
    <x v="2"/>
    <d v="2023-10-05T00:00:00"/>
    <n v="50"/>
    <x v="12"/>
    <x v="4"/>
  </r>
  <r>
    <x v="399"/>
    <n v="339039"/>
    <n v="1"/>
    <x v="9"/>
    <s v="MATERIAL DE LABORATORIAL: REAGENTES E CORANTES"/>
    <s v="Diversos"/>
    <m/>
    <m/>
    <x v="2"/>
    <d v="2023-10-05T00:00:00"/>
    <n v="50"/>
    <x v="12"/>
    <x v="4"/>
  </r>
  <r>
    <x v="400"/>
    <n v="339039"/>
    <n v="9"/>
    <x v="9"/>
    <s v="MATERIAL DE LABORATORIAL: REAGENTES E CORANTES"/>
    <s v="Diversos"/>
    <m/>
    <m/>
    <x v="2"/>
    <d v="2023-10-05T00:00:00"/>
    <n v="50"/>
    <x v="12"/>
    <x v="4"/>
  </r>
  <r>
    <x v="401"/>
    <n v="339039"/>
    <n v="1"/>
    <x v="9"/>
    <s v="MATERIAL DE LABORATORIAL: REAGENTES E CORANTES"/>
    <s v="Diversos"/>
    <m/>
    <m/>
    <x v="2"/>
    <d v="2023-10-05T00:00:00"/>
    <n v="50"/>
    <x v="12"/>
    <x v="4"/>
  </r>
  <r>
    <x v="402"/>
    <n v="339039"/>
    <n v="1"/>
    <x v="9"/>
    <s v="MATERIAL DE LABORATORIAL: REAGENTES E CORANTES"/>
    <s v="Diversos"/>
    <m/>
    <m/>
    <x v="2"/>
    <d v="2023-10-05T00:00:00"/>
    <n v="50"/>
    <x v="12"/>
    <x v="4"/>
  </r>
  <r>
    <x v="403"/>
    <n v="339039"/>
    <n v="4"/>
    <x v="9"/>
    <s v="MATERIAL DE LABORATORIAL: REAGENTES E CORANTES"/>
    <s v="Diversos"/>
    <m/>
    <m/>
    <x v="2"/>
    <d v="2023-10-05T00:00:00"/>
    <n v="50"/>
    <x v="12"/>
    <x v="4"/>
  </r>
  <r>
    <x v="404"/>
    <n v="339039"/>
    <n v="3"/>
    <x v="9"/>
    <s v="MATERIAL DE LABORATORIAL: REAGENTES E CORANTES"/>
    <s v="Diversos"/>
    <m/>
    <m/>
    <x v="2"/>
    <d v="2023-10-05T00:00:00"/>
    <n v="50"/>
    <x v="12"/>
    <x v="4"/>
  </r>
  <r>
    <x v="405"/>
    <n v="339039"/>
    <n v="1"/>
    <x v="9"/>
    <s v="MATERIAL DE LABORATORIAL: REAGENTES E CORANTES"/>
    <s v="Diversos"/>
    <m/>
    <m/>
    <x v="2"/>
    <d v="2023-10-05T00:00:00"/>
    <n v="50"/>
    <x v="12"/>
    <x v="4"/>
  </r>
  <r>
    <x v="406"/>
    <n v="339039"/>
    <n v="20"/>
    <x v="9"/>
    <s v="MATERIAL DE LABORATORIAL: REAGENTES E CORANTES"/>
    <s v="Diversos"/>
    <m/>
    <m/>
    <x v="2"/>
    <d v="2023-10-05T00:00:00"/>
    <n v="50"/>
    <x v="12"/>
    <x v="4"/>
  </r>
  <r>
    <x v="407"/>
    <n v="339039"/>
    <n v="1"/>
    <x v="9"/>
    <s v="MATERIAL DE LABORATORIAL: REAGENTES E CORANTES"/>
    <s v="Diversos"/>
    <m/>
    <m/>
    <x v="2"/>
    <d v="2023-10-05T00:00:00"/>
    <n v="50"/>
    <x v="12"/>
    <x v="4"/>
  </r>
  <r>
    <x v="408"/>
    <n v="339039"/>
    <n v="1"/>
    <x v="9"/>
    <s v="MATERIAL DE LABORATORIAL: REAGENTES E CORANTES"/>
    <s v="Diversos"/>
    <m/>
    <m/>
    <x v="2"/>
    <d v="2023-10-05T00:00:00"/>
    <n v="50"/>
    <x v="12"/>
    <x v="4"/>
  </r>
  <r>
    <x v="409"/>
    <n v="339039"/>
    <n v="1"/>
    <x v="9"/>
    <s v="MATERIAL DE LABORATORIAL: REAGENTES E CORANTES"/>
    <s v="Diversos"/>
    <m/>
    <m/>
    <x v="2"/>
    <d v="2023-10-05T00:00:00"/>
    <n v="50"/>
    <x v="12"/>
    <x v="4"/>
  </r>
  <r>
    <x v="410"/>
    <n v="339039"/>
    <n v="1"/>
    <x v="9"/>
    <s v="MATERIAL DE LABORATORIAL: REAGENTES E CORANTES"/>
    <s v="Diversos"/>
    <m/>
    <m/>
    <x v="2"/>
    <d v="2023-10-05T00:00:00"/>
    <n v="50"/>
    <x v="12"/>
    <x v="4"/>
  </r>
  <r>
    <x v="411"/>
    <n v="339039"/>
    <n v="1"/>
    <x v="9"/>
    <s v="MATERIAL DE LABORATORIAL: REAGENTES E CORANTES"/>
    <s v="Diversos"/>
    <m/>
    <m/>
    <x v="2"/>
    <d v="2023-10-05T00:00:00"/>
    <n v="50"/>
    <x v="12"/>
    <x v="4"/>
  </r>
  <r>
    <x v="412"/>
    <n v="339030"/>
    <n v="1"/>
    <x v="210"/>
    <s v="Etiqueta, Ribon e Carimbo"/>
    <s v="SEPAT/COGEAD"/>
    <n v="2193.0300000000002"/>
    <n v="6955.8"/>
    <x v="2"/>
    <d v="2023-10-31T00:00:00"/>
    <n v="32"/>
    <x v="13"/>
    <x v="4"/>
  </r>
  <r>
    <x v="413"/>
    <n v="339030"/>
    <n v="2"/>
    <x v="9"/>
    <s v="Etiqueta, Ribon e Carimbo"/>
    <s v="SEPAT/COGEAD"/>
    <m/>
    <m/>
    <x v="2"/>
    <d v="2023-10-31T00:00:00"/>
    <n v="32"/>
    <x v="13"/>
    <x v="4"/>
  </r>
  <r>
    <x v="414"/>
    <n v="449052"/>
    <n v="13"/>
    <x v="211"/>
    <s v="AQUISIÇAO DE EQUIPAMENTOS DE LABORATÓRIO"/>
    <s v="Diversos"/>
    <s v="R$ 15.483.492,03"/>
    <n v="0"/>
    <x v="2"/>
    <d v="2023-12-12T00:00:00"/>
    <n v="2"/>
    <x v="14"/>
    <x v="4"/>
  </r>
  <r>
    <x v="415"/>
    <n v="449052"/>
    <n v="3"/>
    <x v="9"/>
    <s v="AQUISIÇAO DE EQUIPAMENTOS DE LABORATÓRIO"/>
    <s v="Diversos"/>
    <m/>
    <n v="0"/>
    <x v="2"/>
    <d v="2023-12-12T00:00:00"/>
    <n v="2"/>
    <x v="14"/>
    <x v="4"/>
  </r>
  <r>
    <x v="416"/>
    <n v="449052"/>
    <n v="2"/>
    <x v="9"/>
    <s v="AQUISIÇAO DE EQUIPAMENTOS DE LABORATÓRIO"/>
    <s v="Diversos"/>
    <m/>
    <n v="0"/>
    <x v="2"/>
    <d v="2023-12-12T00:00:00"/>
    <n v="2"/>
    <x v="14"/>
    <x v="4"/>
  </r>
  <r>
    <x v="417"/>
    <n v="449052"/>
    <n v="5"/>
    <x v="9"/>
    <s v="AQUISIÇAO DE EQUIPAMENTOS DE LABORATÓRIO"/>
    <s v="Diversos"/>
    <m/>
    <n v="0"/>
    <x v="2"/>
    <d v="2023-12-12T00:00:00"/>
    <n v="2"/>
    <x v="14"/>
    <x v="4"/>
  </r>
  <r>
    <x v="418"/>
    <n v="449052"/>
    <n v="1"/>
    <x v="9"/>
    <s v="AQUISIÇAO DE EQUIPAMENTOS DE LABORATÓRIO"/>
    <s v="Diversos"/>
    <m/>
    <n v="0"/>
    <x v="2"/>
    <d v="2023-12-12T00:00:00"/>
    <n v="2"/>
    <x v="14"/>
    <x v="4"/>
  </r>
  <r>
    <x v="419"/>
    <n v="449052"/>
    <n v="2"/>
    <x v="9"/>
    <s v="AQUISIÇAO DE EQUIPAMENTOS DE LABORATÓRIO"/>
    <s v="Diversos"/>
    <m/>
    <n v="0"/>
    <x v="2"/>
    <d v="2023-12-12T00:00:00"/>
    <n v="2"/>
    <x v="14"/>
    <x v="4"/>
  </r>
  <r>
    <x v="420"/>
    <n v="449052"/>
    <n v="11"/>
    <x v="9"/>
    <s v="AQUISIÇAO DE EQUIPAMENTOS DE LABORATÓRIO"/>
    <s v="Diversos"/>
    <m/>
    <n v="0"/>
    <x v="2"/>
    <d v="2023-12-12T00:00:00"/>
    <n v="2"/>
    <x v="14"/>
    <x v="4"/>
  </r>
  <r>
    <x v="421"/>
    <n v="449052"/>
    <n v="1"/>
    <x v="9"/>
    <s v="AQUISIÇAO DE EQUIPAMENTOS DE LABORATÓRIO"/>
    <s v="Diversos"/>
    <m/>
    <n v="0"/>
    <x v="2"/>
    <d v="2023-12-12T00:00:00"/>
    <n v="2"/>
    <x v="14"/>
    <x v="4"/>
  </r>
  <r>
    <x v="422"/>
    <n v="449052"/>
    <n v="3"/>
    <x v="9"/>
    <s v="AQUISIÇAO DE EQUIPAMENTOS DE LABORATÓRIO"/>
    <s v="Diversos"/>
    <m/>
    <n v="0"/>
    <x v="2"/>
    <d v="2023-12-12T00:00:00"/>
    <n v="2"/>
    <x v="14"/>
    <x v="4"/>
  </r>
  <r>
    <x v="423"/>
    <n v="449052"/>
    <n v="1"/>
    <x v="9"/>
    <s v="AQUISIÇAO DE EQUIPAMENTOS DE LABORATÓRIO"/>
    <s v="Diversos"/>
    <m/>
    <n v="0"/>
    <x v="2"/>
    <d v="2023-12-12T00:00:00"/>
    <n v="2"/>
    <x v="14"/>
    <x v="4"/>
  </r>
  <r>
    <x v="424"/>
    <n v="449052"/>
    <n v="1"/>
    <x v="9"/>
    <s v="AQUISIÇAO DE EQUIPAMENTOS DE LABORATÓRIO"/>
    <s v="Diversos"/>
    <m/>
    <n v="0"/>
    <x v="2"/>
    <d v="2023-12-12T00:00:00"/>
    <n v="2"/>
    <x v="14"/>
    <x v="4"/>
  </r>
  <r>
    <x v="425"/>
    <n v="449052"/>
    <n v="2"/>
    <x v="9"/>
    <s v="AQUISIÇAO DE EQUIPAMENTOS DE LABORATÓRIO"/>
    <s v="Diversos"/>
    <m/>
    <n v="0"/>
    <x v="2"/>
    <d v="2023-12-12T00:00:00"/>
    <n v="2"/>
    <x v="14"/>
    <x v="4"/>
  </r>
  <r>
    <x v="426"/>
    <n v="449052"/>
    <n v="13"/>
    <x v="9"/>
    <s v="AQUISIÇAO DE EQUIPAMENTOS DE LABORATÓRIO"/>
    <s v="Diversos"/>
    <m/>
    <n v="0"/>
    <x v="2"/>
    <d v="2023-12-12T00:00:00"/>
    <n v="2"/>
    <x v="14"/>
    <x v="4"/>
  </r>
  <r>
    <x v="427"/>
    <n v="449052"/>
    <n v="4"/>
    <x v="9"/>
    <s v="AQUISIÇAO DE EQUIPAMENTOS DE LABORATÓRIO"/>
    <s v="Diversos"/>
    <m/>
    <n v="0"/>
    <x v="2"/>
    <d v="2023-12-12T00:00:00"/>
    <n v="2"/>
    <x v="14"/>
    <x v="4"/>
  </r>
  <r>
    <x v="428"/>
    <n v="449052"/>
    <n v="1"/>
    <x v="9"/>
    <s v="AQUISIÇAO DE EQUIPAMENTOS DE LABORATÓRIO"/>
    <s v="Diversos"/>
    <m/>
    <n v="0"/>
    <x v="2"/>
    <d v="2023-12-12T00:00:00"/>
    <n v="2"/>
    <x v="14"/>
    <x v="4"/>
  </r>
  <r>
    <x v="429"/>
    <n v="449052"/>
    <n v="2"/>
    <x v="9"/>
    <s v="AQUISIÇAO DE EQUIPAMENTOS DE LABORATÓRIO"/>
    <s v="Diversos"/>
    <m/>
    <n v="0"/>
    <x v="2"/>
    <d v="2023-12-12T00:00:00"/>
    <n v="2"/>
    <x v="14"/>
    <x v="4"/>
  </r>
  <r>
    <x v="430"/>
    <n v="449052"/>
    <n v="1"/>
    <x v="9"/>
    <s v="AQUISIÇAO DE EQUIPAMENTOS DE LABORATÓRIO"/>
    <s v="Diversos"/>
    <m/>
    <n v="0"/>
    <x v="2"/>
    <d v="2023-12-12T00:00:00"/>
    <n v="2"/>
    <x v="14"/>
    <x v="4"/>
  </r>
  <r>
    <x v="431"/>
    <n v="449052"/>
    <n v="1"/>
    <x v="9"/>
    <s v="AQUISIÇAO DE EQUIPAMENTOS DE LABORATÓRIO"/>
    <s v="Diversos"/>
    <m/>
    <n v="0"/>
    <x v="2"/>
    <d v="2023-12-12T00:00:00"/>
    <n v="2"/>
    <x v="14"/>
    <x v="4"/>
  </r>
  <r>
    <x v="432"/>
    <n v="449052"/>
    <n v="1"/>
    <x v="9"/>
    <s v="AQUISIÇAO DE EQUIPAMENTOS DE LABORATÓRIO"/>
    <s v="Diversos"/>
    <m/>
    <n v="0"/>
    <x v="2"/>
    <d v="2023-12-12T00:00:00"/>
    <n v="2"/>
    <x v="14"/>
    <x v="4"/>
  </r>
  <r>
    <x v="433"/>
    <n v="449052"/>
    <n v="3"/>
    <x v="9"/>
    <s v="AQUISIÇAO DE EQUIPAMENTOS DE LABORATÓRIO"/>
    <s v="Diversos"/>
    <m/>
    <n v="0"/>
    <x v="2"/>
    <d v="2023-12-12T00:00:00"/>
    <n v="2"/>
    <x v="14"/>
    <x v="4"/>
  </r>
  <r>
    <x v="434"/>
    <n v="449052"/>
    <n v="1"/>
    <x v="9"/>
    <s v="AQUISIÇAO DE EQUIPAMENTOS DE LABORATÓRIO"/>
    <s v="Diversos"/>
    <m/>
    <n v="0"/>
    <x v="2"/>
    <d v="2023-12-12T00:00:00"/>
    <n v="2"/>
    <x v="14"/>
    <x v="4"/>
  </r>
  <r>
    <x v="435"/>
    <n v="449052"/>
    <n v="1"/>
    <x v="9"/>
    <s v="AQUISIÇAO DE EQUIPAMENTOS DE LABORATÓRIO"/>
    <s v="Diversos"/>
    <m/>
    <n v="0"/>
    <x v="2"/>
    <d v="2023-12-12T00:00:00"/>
    <n v="2"/>
    <x v="14"/>
    <x v="4"/>
  </r>
  <r>
    <x v="436"/>
    <n v="449052"/>
    <n v="1"/>
    <x v="9"/>
    <s v="AQUISIÇAO DE EQUIPAMENTOS DE LABORATÓRIO"/>
    <s v="Diversos"/>
    <m/>
    <n v="0"/>
    <x v="2"/>
    <d v="2023-12-12T00:00:00"/>
    <n v="2"/>
    <x v="14"/>
    <x v="4"/>
  </r>
  <r>
    <x v="437"/>
    <n v="449052"/>
    <n v="1"/>
    <x v="9"/>
    <s v="AQUISIÇAO DE EQUIPAMENTOS DE LABORATÓRIO"/>
    <s v="Diversos"/>
    <m/>
    <n v="0"/>
    <x v="2"/>
    <d v="2023-12-12T00:00:00"/>
    <n v="2"/>
    <x v="14"/>
    <x v="4"/>
  </r>
  <r>
    <x v="438"/>
    <n v="449052"/>
    <n v="2"/>
    <x v="9"/>
    <s v="AQUISIÇAO DE EQUIPAMENTOS DE LABORATÓRIO"/>
    <s v="Diversos"/>
    <m/>
    <n v="0"/>
    <x v="2"/>
    <d v="2023-12-12T00:00:00"/>
    <n v="2"/>
    <x v="14"/>
    <x v="4"/>
  </r>
  <r>
    <x v="439"/>
    <n v="449052"/>
    <n v="2"/>
    <x v="9"/>
    <s v="AQUISIÇAO DE EQUIPAMENTOS DE LABORATÓRIO"/>
    <s v="Diversos"/>
    <m/>
    <n v="0"/>
    <x v="2"/>
    <d v="2023-12-12T00:00:00"/>
    <n v="2"/>
    <x v="14"/>
    <x v="4"/>
  </r>
  <r>
    <x v="440"/>
    <n v="449052"/>
    <n v="1"/>
    <x v="9"/>
    <s v="AQUISIÇAO DE EQUIPAMENTOS DE LABORATÓRIO"/>
    <s v="Diversos"/>
    <m/>
    <n v="0"/>
    <x v="2"/>
    <d v="2023-12-12T00:00:00"/>
    <n v="2"/>
    <x v="14"/>
    <x v="4"/>
  </r>
  <r>
    <x v="441"/>
    <n v="449052"/>
    <n v="4"/>
    <x v="9"/>
    <s v="AQUISIÇAO DE EQUIPAMENTOS DE LABORATÓRIO"/>
    <s v="Diversos"/>
    <m/>
    <n v="0"/>
    <x v="2"/>
    <d v="2023-12-12T00:00:00"/>
    <n v="2"/>
    <x v="14"/>
    <x v="4"/>
  </r>
  <r>
    <x v="420"/>
    <n v="449052"/>
    <n v="10"/>
    <x v="9"/>
    <s v="AQUISIÇAO DE EQUIPAMENTOS DE LABORATÓRIO"/>
    <s v="Diversos"/>
    <m/>
    <n v="0"/>
    <x v="2"/>
    <d v="2023-12-12T00:00:00"/>
    <n v="2"/>
    <x v="14"/>
    <x v="4"/>
  </r>
  <r>
    <x v="442"/>
    <n v="339030"/>
    <n v="1"/>
    <x v="212"/>
    <s v=" COPA, COZINHA, CAMA, MESA E BANHO "/>
    <s v="Diversos"/>
    <n v="428264"/>
    <n v="0"/>
    <x v="2"/>
    <d v="2023-10-16T00:00:00"/>
    <n v="43"/>
    <x v="15"/>
    <x v="4"/>
  </r>
  <r>
    <x v="443"/>
    <n v="339030"/>
    <n v="1"/>
    <x v="9"/>
    <s v=" COPA, COZINHA, CAMA, MESA E BANHO "/>
    <s v="Diversos"/>
    <m/>
    <m/>
    <x v="2"/>
    <d v="2023-10-16T00:00:00"/>
    <n v="43"/>
    <x v="15"/>
    <x v="4"/>
  </r>
  <r>
    <x v="444"/>
    <n v="339030"/>
    <n v="2"/>
    <x v="9"/>
    <s v=" COPA, COZINHA, CAMA, MESA E BANHO "/>
    <s v="Diversos"/>
    <m/>
    <m/>
    <x v="2"/>
    <d v="2023-10-16T00:00:00"/>
    <n v="43"/>
    <x v="15"/>
    <x v="4"/>
  </r>
  <r>
    <x v="445"/>
    <n v="339030"/>
    <n v="1"/>
    <x v="9"/>
    <s v=" COPA, COZINHA, CAMA, MESA E BANHO "/>
    <s v="Diversos"/>
    <m/>
    <m/>
    <x v="2"/>
    <d v="2023-10-16T00:00:00"/>
    <n v="43"/>
    <x v="15"/>
    <x v="4"/>
  </r>
  <r>
    <x v="446"/>
    <n v="339030"/>
    <n v="1"/>
    <x v="9"/>
    <s v=" COPA, COZINHA, CAMA, MESA E BANHO "/>
    <s v="Diversos"/>
    <m/>
    <m/>
    <x v="2"/>
    <d v="2023-10-16T00:00:00"/>
    <n v="43"/>
    <x v="15"/>
    <x v="4"/>
  </r>
  <r>
    <x v="447"/>
    <n v="339030"/>
    <n v="1"/>
    <x v="9"/>
    <s v=" COPA, COZINHA, CAMA, MESA E BANHO "/>
    <s v="Diversos"/>
    <m/>
    <m/>
    <x v="2"/>
    <d v="2023-10-16T00:00:00"/>
    <n v="43"/>
    <x v="15"/>
    <x v="4"/>
  </r>
  <r>
    <x v="448"/>
    <n v="339030"/>
    <n v="4"/>
    <x v="9"/>
    <s v=" COPA, COZINHA, CAMA, MESA E BANHO "/>
    <s v="Diversos"/>
    <m/>
    <m/>
    <x v="2"/>
    <d v="2023-10-16T00:00:00"/>
    <n v="43"/>
    <x v="15"/>
    <x v="4"/>
  </r>
  <r>
    <x v="449"/>
    <n v="339030"/>
    <n v="1"/>
    <x v="9"/>
    <s v=" COPA, COZINHA, CAMA, MESA E BANHO "/>
    <s v="Diversos"/>
    <m/>
    <m/>
    <x v="2"/>
    <d v="2023-10-16T00:00:00"/>
    <n v="43"/>
    <x v="15"/>
    <x v="4"/>
  </r>
  <r>
    <x v="450"/>
    <n v="339030"/>
    <n v="1"/>
    <x v="9"/>
    <s v=" COPA, COZINHA, CAMA, MESA E BANHO "/>
    <s v="Diversos"/>
    <m/>
    <m/>
    <x v="2"/>
    <d v="2023-10-16T00:00:00"/>
    <n v="43"/>
    <x v="15"/>
    <x v="4"/>
  </r>
  <r>
    <x v="451"/>
    <n v="339030"/>
    <n v="2"/>
    <x v="9"/>
    <s v=" COPA, COZINHA, CAMA, MESA E BANHO "/>
    <s v="Diversos"/>
    <m/>
    <m/>
    <x v="2"/>
    <d v="2023-10-16T00:00:00"/>
    <n v="43"/>
    <x v="15"/>
    <x v="4"/>
  </r>
  <r>
    <x v="452"/>
    <n v="339030"/>
    <n v="5"/>
    <x v="9"/>
    <s v=" COPA, COZINHA, CAMA, MESA E BANHO "/>
    <s v="Diversos"/>
    <m/>
    <m/>
    <x v="2"/>
    <d v="2023-10-16T00:00:00"/>
    <n v="43"/>
    <x v="15"/>
    <x v="4"/>
  </r>
  <r>
    <x v="453"/>
    <n v="339030"/>
    <n v="2"/>
    <x v="9"/>
    <s v=" COPA, COZINHA, CAMA, MESA E BANHO "/>
    <s v="Diversos"/>
    <m/>
    <m/>
    <x v="2"/>
    <d v="2023-10-16T00:00:00"/>
    <n v="43"/>
    <x v="15"/>
    <x v="4"/>
  </r>
  <r>
    <x v="454"/>
    <n v="339030"/>
    <n v="30"/>
    <x v="9"/>
    <s v=" COPA, COZINHA, CAMA, MESA E BANHO "/>
    <s v="Diversos"/>
    <m/>
    <m/>
    <x v="2"/>
    <d v="2023-10-16T00:00:00"/>
    <n v="43"/>
    <x v="15"/>
    <x v="4"/>
  </r>
  <r>
    <x v="455"/>
    <n v="339030"/>
    <n v="3"/>
    <x v="9"/>
    <s v=" COPA, COZINHA, CAMA, MESA E BANHO "/>
    <s v="Diversos"/>
    <m/>
    <m/>
    <x v="2"/>
    <d v="2023-10-16T00:00:00"/>
    <n v="43"/>
    <x v="15"/>
    <x v="4"/>
  </r>
  <r>
    <x v="456"/>
    <n v="449052"/>
    <n v="1"/>
    <x v="9"/>
    <s v=" COPA, COZINHA, CAMA, MESA E BANHO "/>
    <s v="Diversos"/>
    <m/>
    <m/>
    <x v="2"/>
    <d v="2023-10-16T00:00:00"/>
    <n v="43"/>
    <x v="15"/>
    <x v="4"/>
  </r>
  <r>
    <x v="457"/>
    <n v="449052"/>
    <n v="2"/>
    <x v="9"/>
    <s v=" COPA, COZINHA, CAMA, MESA E BANHO "/>
    <s v="Diversos"/>
    <m/>
    <m/>
    <x v="2"/>
    <d v="2023-10-16T00:00:00"/>
    <n v="43"/>
    <x v="15"/>
    <x v="4"/>
  </r>
  <r>
    <x v="458"/>
    <n v="339030"/>
    <n v="1"/>
    <x v="9"/>
    <s v=" COPA, COZINHA, CAMA, MESA E BANHO "/>
    <s v="Diversos"/>
    <m/>
    <m/>
    <x v="2"/>
    <d v="2023-10-16T00:00:00"/>
    <n v="43"/>
    <x v="15"/>
    <x v="4"/>
  </r>
  <r>
    <x v="459"/>
    <n v="339030"/>
    <n v="4"/>
    <x v="9"/>
    <s v=" COPA, COZINHA, CAMA, MESA E BANHO "/>
    <s v="Diversos"/>
    <m/>
    <m/>
    <x v="2"/>
    <d v="2023-10-16T00:00:00"/>
    <n v="43"/>
    <x v="15"/>
    <x v="4"/>
  </r>
  <r>
    <x v="460"/>
    <n v="449052"/>
    <n v="6"/>
    <x v="213"/>
    <s v="MATERIAL PERMANENTE EM GERAL ( INCLUINDO ELETRODOMÉSTICOS)"/>
    <s v="Diversos"/>
    <n v="0"/>
    <n v="0"/>
    <x v="2"/>
    <d v="2023-12-08T00:00:00"/>
    <n v="4"/>
    <x v="16"/>
    <x v="4"/>
  </r>
  <r>
    <x v="461"/>
    <n v="449052"/>
    <n v="1"/>
    <x v="9"/>
    <s v="MATERIAL PERMANENTE EM GERAL ( INCLUINDO ELETRODOMÉSTICOS)"/>
    <s v="Diversos"/>
    <n v="0"/>
    <n v="0"/>
    <x v="2"/>
    <d v="2023-12-08T00:00:00"/>
    <n v="4"/>
    <x v="16"/>
    <x v="4"/>
  </r>
  <r>
    <x v="462"/>
    <n v="339039"/>
    <n v="2"/>
    <x v="214"/>
    <s v="Contrato de Manutenção Preventiva do equipamento no Citômetro modelo IMageStream MK II (número de série799-03300/ISX387) - Marca: LUMINEX"/>
    <s v="VPPCB"/>
    <n v="115800"/>
    <n v="0"/>
    <x v="4"/>
    <d v="2023-10-18T00:00:00"/>
    <n v="41"/>
    <x v="10"/>
    <x v="2"/>
  </r>
  <r>
    <x v="29"/>
    <n v="339039"/>
    <n v="2"/>
    <x v="215"/>
    <s v="Contratação de Serviço Móvel de Urgência e Emergência Pré-Hospitalar - UTI Móvel (Ambulância TIPO D – Ambulância de Suporte Avançado com motorista, médico socorrista e enfermeiro), na modalidade “Área protegida”, com atendimento através de profissionais devidamente habilitados e qualificados"/>
    <s v="COGEPE"/>
    <n v="180540.2"/>
    <n v="0"/>
    <x v="2"/>
    <d v="2023-07-06T00:00:00"/>
    <n v="115"/>
    <x v="17"/>
    <x v="1"/>
  </r>
  <r>
    <x v="463"/>
    <n v="339039"/>
    <n v="2"/>
    <x v="216"/>
    <s v="Contratação de empresa de agenciamento para emissão de passagens para voos domésticos._x000a_"/>
    <s v="DECOM/COGEAD"/>
    <n v="5664"/>
    <n v="0"/>
    <x v="2"/>
    <d v="2023-12-12T00:00:00"/>
    <n v="2"/>
    <x v="18"/>
    <x v="1"/>
  </r>
  <r>
    <x v="464"/>
    <n v="339033"/>
    <n v="1"/>
    <x v="9"/>
    <s v="Contratação de empresa de agenciamento para emissão de passagens para voos domésticos._x000a_"/>
    <s v="DECOM/COGEAD"/>
    <n v="7572500"/>
    <n v="0"/>
    <x v="2"/>
    <d v="2023-12-12T00:00:00"/>
    <n v="2"/>
    <x v="18"/>
    <x v="1"/>
  </r>
  <r>
    <x v="465"/>
    <n v="339039"/>
    <n v="2"/>
    <x v="217"/>
    <s v="Contratação de serrviço de transporte aéreo de cargas especiais"/>
    <s v="DECOM/COGEAD"/>
    <n v="0"/>
    <n v="0"/>
    <x v="2"/>
    <d v="2023-10-17T00:00:00"/>
    <n v="42"/>
    <x v="19"/>
    <x v="1"/>
  </r>
  <r>
    <x v="466"/>
    <n v="339040"/>
    <n v="1"/>
    <x v="218"/>
    <s v="Terceirização TIC"/>
    <s v="COGETIC"/>
    <n v="26861397"/>
    <n v="0"/>
    <x v="4"/>
    <d v="2023-08-07T00:00:00"/>
    <n v="93"/>
    <x v="20"/>
    <x v="1"/>
  </r>
  <r>
    <x v="467"/>
    <n v="339040"/>
    <n v="1"/>
    <x v="219"/>
    <s v="Terceirização TIC"/>
    <s v="COGETIC"/>
    <n v="28597293.119999997"/>
    <n v="0"/>
    <x v="4"/>
    <d v="2023-08-04T00:00:00"/>
    <n v="94"/>
    <x v="21"/>
    <x v="1"/>
  </r>
  <r>
    <x v="468"/>
    <n v="339040"/>
    <n v="2"/>
    <x v="9"/>
    <s v="Terceirização TIC"/>
    <s v="COGETIC"/>
    <m/>
    <m/>
    <x v="4"/>
    <d v="2023-08-04T00:00:00"/>
    <n v="94"/>
    <x v="21"/>
    <x v="1"/>
  </r>
  <r>
    <x v="469"/>
    <n v="339040"/>
    <n v="2"/>
    <x v="220"/>
    <s v="Terceirização TIC"/>
    <s v="COGETIC"/>
    <n v="0"/>
    <n v="0"/>
    <x v="5"/>
    <d v="2023-11-10T00:00:00"/>
    <n v="24"/>
    <x v="22"/>
    <x v="1"/>
  </r>
  <r>
    <x v="470"/>
    <n v="339039"/>
    <n v="7"/>
    <x v="221"/>
    <s v="Serviços de tradução/interpretação simultânea e consecutiva em língua estrangeira e locação de equipamentos."/>
    <s v="PR/SEVEN"/>
    <n v="317686.59999999998"/>
    <n v="0"/>
    <x v="4"/>
    <d v="2023-10-10T00:00:00"/>
    <n v="47"/>
    <x v="10"/>
    <x v="4"/>
  </r>
  <r>
    <x v="471"/>
    <n v="339039"/>
    <n v="2"/>
    <x v="9"/>
    <s v="Serviços de tradução/interpretação simultânea e consecutiva em língua estrangeira e locação de equipamentos."/>
    <s v="PR/SEVEN"/>
    <m/>
    <n v="0"/>
    <x v="4"/>
    <d v="2023-10-10T00:00:00"/>
    <n v="47"/>
    <x v="10"/>
    <x v="4"/>
  </r>
  <r>
    <x v="472"/>
    <n v="339039"/>
    <n v="1"/>
    <x v="9"/>
    <s v="Serviços de tradução/interpretação simultânea e consecutiva em língua estrangeira e locação de equipamentos."/>
    <s v="PR/SEVEN"/>
    <m/>
    <n v="0"/>
    <x v="4"/>
    <d v="2023-10-10T00:00:00"/>
    <n v="47"/>
    <x v="10"/>
    <x v="4"/>
  </r>
  <r>
    <x v="473"/>
    <n v="339039"/>
    <n v="29"/>
    <x v="222"/>
    <s v="Contratação de Serviço gráfico para impressão de banners, faixas, lonas e adesivos (Eventos Presidência)"/>
    <s v="PR/SEVEN"/>
    <n v="5465898.3700000001"/>
    <n v="0"/>
    <x v="2"/>
    <d v="2023-11-29T00:00:00"/>
    <n v="11"/>
    <x v="10"/>
    <x v="4"/>
  </r>
  <r>
    <x v="474"/>
    <n v="339039"/>
    <n v="13"/>
    <x v="9"/>
    <s v="Contratação de Serviço gráfico para impressão de banners, faixas, lonas e adesivos (Eventos Presidência)"/>
    <s v="PR/SEVEN"/>
    <m/>
    <m/>
    <x v="2"/>
    <d v="2023-11-29T00:00:00"/>
    <n v="11"/>
    <x v="10"/>
    <x v="4"/>
  </r>
  <r>
    <x v="475"/>
    <n v="339039"/>
    <n v="10"/>
    <x v="9"/>
    <s v="Contratação de Serviço gráfico para impressão de banners, faixas, lonas e adesivos (Eventos Presidência)"/>
    <s v="PR/SEVEN"/>
    <m/>
    <m/>
    <x v="2"/>
    <d v="2023-11-29T00:00:00"/>
    <n v="11"/>
    <x v="10"/>
    <x v="4"/>
  </r>
  <r>
    <x v="476"/>
    <n v="339039"/>
    <n v="9"/>
    <x v="9"/>
    <s v="Contratação de Serviço gráfico para impressão de banners, faixas, lonas e adesivos (Eventos Presidência)"/>
    <s v="PR/SEVEN"/>
    <m/>
    <m/>
    <x v="2"/>
    <d v="2023-11-29T00:00:00"/>
    <n v="11"/>
    <x v="10"/>
    <x v="4"/>
  </r>
  <r>
    <x v="477"/>
    <n v="339030"/>
    <n v="4"/>
    <x v="223"/>
    <s v="EPI COM AMOSTRA"/>
    <s v="Diversos"/>
    <n v="1577985.3"/>
    <n v="0"/>
    <x v="4"/>
    <d v="2023-10-23T00:00:00"/>
    <n v="38"/>
    <x v="10"/>
    <x v="4"/>
  </r>
  <r>
    <x v="478"/>
    <n v="339030"/>
    <n v="1"/>
    <x v="9"/>
    <s v="EPI COM AMOSTRA"/>
    <s v="Diversos"/>
    <m/>
    <m/>
    <x v="4"/>
    <d v="2023-10-23T00:00:00"/>
    <n v="38"/>
    <x v="10"/>
    <x v="4"/>
  </r>
  <r>
    <x v="479"/>
    <n v="339030"/>
    <n v="4"/>
    <x v="9"/>
    <s v="EPI COM AMOSTRA"/>
    <s v="Diversos"/>
    <m/>
    <m/>
    <x v="4"/>
    <d v="2023-10-23T00:00:00"/>
    <n v="38"/>
    <x v="10"/>
    <x v="4"/>
  </r>
  <r>
    <x v="480"/>
    <n v="339030"/>
    <n v="3"/>
    <x v="224"/>
    <s v="EPI SEM AMOSTRA"/>
    <s v="Diversos"/>
    <n v="5921491.6399999997"/>
    <n v="0"/>
    <x v="2"/>
    <d v="2023-12-12T00:00:00"/>
    <n v="2"/>
    <x v="23"/>
    <x v="4"/>
  </r>
  <r>
    <x v="481"/>
    <n v="339030"/>
    <n v="1"/>
    <x v="9"/>
    <s v="EPI SEM AMOSTRA"/>
    <s v="Diversos"/>
    <m/>
    <m/>
    <x v="2"/>
    <d v="2023-12-12T00:00:00"/>
    <n v="2"/>
    <x v="23"/>
    <x v="4"/>
  </r>
  <r>
    <x v="482"/>
    <n v="339030"/>
    <n v="1"/>
    <x v="9"/>
    <s v="EPI SEM AMOSTRA"/>
    <s v="Diversos"/>
    <m/>
    <m/>
    <x v="2"/>
    <d v="2023-12-12T00:00:00"/>
    <n v="2"/>
    <x v="23"/>
    <x v="4"/>
  </r>
  <r>
    <x v="483"/>
    <n v="339030"/>
    <n v="2"/>
    <x v="9"/>
    <s v="EPI SEM AMOSTRA"/>
    <s v="Diversos"/>
    <m/>
    <m/>
    <x v="2"/>
    <d v="2023-12-12T00:00:00"/>
    <n v="2"/>
    <x v="23"/>
    <x v="4"/>
  </r>
  <r>
    <x v="484"/>
    <n v="339030"/>
    <n v="2"/>
    <x v="9"/>
    <s v="EPI SEM AMOSTRA"/>
    <s v="Diversos"/>
    <m/>
    <m/>
    <x v="2"/>
    <d v="2023-12-12T00:00:00"/>
    <n v="2"/>
    <x v="23"/>
    <x v="4"/>
  </r>
  <r>
    <x v="485"/>
    <n v="339030"/>
    <n v="3"/>
    <x v="9"/>
    <s v="EPI SEM AMOSTRA"/>
    <s v="Diversos"/>
    <m/>
    <m/>
    <x v="2"/>
    <d v="2023-12-12T00:00:00"/>
    <n v="2"/>
    <x v="23"/>
    <x v="4"/>
  </r>
  <r>
    <x v="486"/>
    <n v="339030"/>
    <n v="13"/>
    <x v="9"/>
    <s v="EPI SEM AMOSTRA"/>
    <s v="Diversos"/>
    <m/>
    <m/>
    <x v="2"/>
    <d v="2023-12-12T00:00:00"/>
    <n v="2"/>
    <x v="23"/>
    <x v="4"/>
  </r>
  <r>
    <x v="487"/>
    <n v="339030"/>
    <n v="9"/>
    <x v="9"/>
    <s v="EPI SEM AMOSTRA"/>
    <s v="Diversos"/>
    <m/>
    <m/>
    <x v="2"/>
    <d v="2023-12-12T00:00:00"/>
    <n v="2"/>
    <x v="23"/>
    <x v="4"/>
  </r>
  <r>
    <x v="488"/>
    <n v="339030"/>
    <n v="1"/>
    <x v="9"/>
    <s v="EPI SEM AMOSTRA"/>
    <s v="Diversos"/>
    <m/>
    <m/>
    <x v="2"/>
    <d v="2023-12-12T00:00:00"/>
    <n v="2"/>
    <x v="23"/>
    <x v="4"/>
  </r>
  <r>
    <x v="489"/>
    <n v="339030"/>
    <n v="4"/>
    <x v="9"/>
    <s v="EPI SEM AMOSTRA"/>
    <s v="Diversos"/>
    <m/>
    <m/>
    <x v="2"/>
    <d v="2023-12-12T00:00:00"/>
    <n v="2"/>
    <x v="23"/>
    <x v="4"/>
  </r>
  <r>
    <x v="490"/>
    <n v="339030"/>
    <n v="20"/>
    <x v="9"/>
    <s v="EPI SEM AMOSTRA"/>
    <s v="Diversos"/>
    <m/>
    <m/>
    <x v="2"/>
    <d v="2023-12-12T00:00:00"/>
    <n v="2"/>
    <x v="23"/>
    <x v="4"/>
  </r>
  <r>
    <x v="491"/>
    <n v="339030"/>
    <n v="5"/>
    <x v="9"/>
    <s v="EPI SEM AMOSTRA"/>
    <s v="Diversos"/>
    <m/>
    <m/>
    <x v="2"/>
    <d v="2023-12-12T00:00:00"/>
    <n v="2"/>
    <x v="23"/>
    <x v="4"/>
  </r>
  <r>
    <x v="492"/>
    <n v="339030"/>
    <n v="1"/>
    <x v="9"/>
    <s v="EPI SEM AMOSTRA"/>
    <s v="Diversos"/>
    <m/>
    <m/>
    <x v="2"/>
    <d v="2023-12-12T00:00:00"/>
    <n v="2"/>
    <x v="23"/>
    <x v="4"/>
  </r>
  <r>
    <x v="493"/>
    <n v="339030"/>
    <n v="7"/>
    <x v="9"/>
    <s v="EPI SEM AMOSTRA"/>
    <s v="Diversos"/>
    <m/>
    <m/>
    <x v="2"/>
    <d v="2023-12-12T00:00:00"/>
    <n v="2"/>
    <x v="23"/>
    <x v="4"/>
  </r>
  <r>
    <x v="494"/>
    <n v="449052"/>
    <n v="2"/>
    <x v="225"/>
    <s v="Aquisição de mobiliário de laboratório - CDTS"/>
    <s v="CDTS"/>
    <n v="0"/>
    <n v="0"/>
    <x v="5"/>
    <d v="2023-12-13T00:00:00"/>
    <n v="1"/>
    <x v="24"/>
    <x v="1"/>
  </r>
  <r>
    <x v="495"/>
    <n v="449052"/>
    <n v="51"/>
    <x v="9"/>
    <s v="Aquisição de mobiliário de laboratório - CDTS"/>
    <s v="CDTS"/>
    <n v="0"/>
    <n v="0"/>
    <x v="5"/>
    <d v="2023-12-13T00:00:00"/>
    <n v="1"/>
    <x v="24"/>
    <x v="1"/>
  </r>
  <r>
    <x v="496"/>
    <n v="449052"/>
    <n v="1"/>
    <x v="9"/>
    <s v="Aquisição de mobiliário de laboratório - CDTS"/>
    <s v="CDTS"/>
    <n v="0"/>
    <n v="0"/>
    <x v="5"/>
    <d v="2023-12-13T00:00:00"/>
    <n v="1"/>
    <x v="24"/>
    <x v="1"/>
  </r>
  <r>
    <x v="497"/>
    <n v="339030"/>
    <n v="1"/>
    <x v="9"/>
    <s v="Aquisição de mobiliário de laboratório - CDTS"/>
    <s v="CDTS"/>
    <n v="0"/>
    <n v="0"/>
    <x v="5"/>
    <d v="2023-12-13T00:00:00"/>
    <n v="1"/>
    <x v="24"/>
    <x v="1"/>
  </r>
  <r>
    <x v="498"/>
    <n v="449052"/>
    <n v="1"/>
    <x v="226"/>
    <s v="Aquisição de mobiliário de laboratório - CDTS (SERVIÇO)"/>
    <s v="CDTS"/>
    <n v="3631045.33"/>
    <n v="0"/>
    <x v="2"/>
    <d v="2023-12-13T00:00:00"/>
    <n v="1"/>
    <x v="15"/>
    <x v="1"/>
  </r>
  <r>
    <x v="499"/>
    <n v="449052"/>
    <n v="173"/>
    <x v="9"/>
    <s v="Aquisição de mobiliário de laboratório - CDTS (SERVIÇO)"/>
    <s v="CDTS"/>
    <m/>
    <n v="0"/>
    <x v="2"/>
    <d v="2023-12-13T00:00:00"/>
    <n v="1"/>
    <x v="15"/>
    <x v="1"/>
  </r>
  <r>
    <x v="500"/>
    <n v="449052"/>
    <n v="82"/>
    <x v="9"/>
    <s v="Aquisição de mobiliário de laboratório - CDTS (SERVIÇO)"/>
    <s v="CDTS"/>
    <m/>
    <n v="0"/>
    <x v="2"/>
    <d v="2023-12-13T00:00:00"/>
    <n v="1"/>
    <x v="15"/>
    <x v="1"/>
  </r>
  <r>
    <x v="501"/>
    <n v="339030"/>
    <n v="1"/>
    <x v="227"/>
    <s v="Aquisição de material para laboratório para o Serviço de Equivalência e Farmacocinética - SEFAR"/>
    <s v="PR/SEFAR"/>
    <s v="R$ 156.416,80"/>
    <n v="0"/>
    <x v="2"/>
    <d v="2023-11-21T00:00:00"/>
    <n v="17"/>
    <x v="25"/>
    <x v="4"/>
  </r>
  <r>
    <x v="502"/>
    <n v="339030"/>
    <n v="7"/>
    <x v="9"/>
    <s v="Aquisição de material para laboratório para o Serviço de Equivalência e Farmacocinética - SEFAR"/>
    <s v="PR/SEFAR"/>
    <m/>
    <n v="0"/>
    <x v="2"/>
    <d v="2023-11-21T00:00:00"/>
    <n v="17"/>
    <x v="25"/>
    <x v="4"/>
  </r>
  <r>
    <x v="503"/>
    <n v="339039"/>
    <n v="1"/>
    <x v="228"/>
    <s v="Aquisição de microscópios da marca Carl Zeiss. (Importação direta - Inexigibilidade) "/>
    <s v="VPPCB"/>
    <n v="1836027.96"/>
    <n v="1836027.96"/>
    <x v="2"/>
    <d v="2023-11-07T00:00:00"/>
    <n v="27"/>
    <x v="26"/>
    <x v="2"/>
  </r>
  <r>
    <x v="504"/>
    <n v="339040"/>
    <n v="1"/>
    <x v="229"/>
    <s v="Contratação de prestação de serviço de software via modelo SaaS, acesso de 30 usuários, com suporte e instalação de 02 módulos (Gestão de Indicadores e Gestão de Anomalias/Não Conformidades), para 24 meses, prorrogáveis por mais 24 meses."/>
    <s v="AGEQUALI"/>
    <n v="18990.599999999999"/>
    <n v="16524"/>
    <x v="4"/>
    <d v="2023-10-05T00:00:00"/>
    <n v="50"/>
    <x v="27"/>
    <x v="5"/>
  </r>
  <r>
    <x v="505"/>
    <n v="3339039"/>
    <n v="1"/>
    <x v="230"/>
    <s v="Projeto Fiotec: Aprimorar as ações de vigilância e pesquisas em saúde, utilizando a abordagem da Saúde Única, por meio do fortalecimento do Centro Nacional de Primatas (CENP), com a finalidade de responder às demandas encaminhadas pela Secretária de Vigilância, Saúde e Ambiente – SVSA, com ações voltadas à Saúde Pública"/>
    <s v="PR/EPP"/>
    <n v="10531225.09"/>
    <n v="10531225.09"/>
    <x v="4"/>
    <d v="2023-10-11T00:00:00"/>
    <n v="46"/>
    <x v="28"/>
    <x v="5"/>
  </r>
  <r>
    <x v="506"/>
    <n v="3339039"/>
    <n v="1"/>
    <x v="231"/>
    <s v="Projeto Fiotec: Oferta de Curso de Especialização em Medicina de Família e Comunidade, na modalidade EAD, em seus componentes de ensino, supervisão e avaliação, direcionado aos profissionais médicos participantes do Projeto Mais Médicos para o Brasil (PMMB)"/>
    <s v="PR/EPP"/>
    <n v="6700445.2599999998"/>
    <n v="6700445.2599999998"/>
    <x v="2"/>
    <d v="2023-11-24T00:00:00"/>
    <n v="14"/>
    <x v="29"/>
    <x v="5"/>
  </r>
  <r>
    <x v="507"/>
    <n v="3339039"/>
    <n v="1"/>
    <x v="232"/>
    <s v="Projeto Fiotec: Fortalecimento das políticas de vigilância em saúde ambiental (VSA) e saúde do trabalhador (ST) no Sistema Único de Saúde (SUS)"/>
    <s v="PR/EPP"/>
    <n v="17247600.920000002"/>
    <n v="17247600.920000002"/>
    <x v="2"/>
    <d v="2023-12-12T00:00:00"/>
    <n v="2"/>
    <x v="30"/>
    <x v="5"/>
  </r>
  <r>
    <x v="508"/>
    <n v="3339039"/>
    <n v="1"/>
    <x v="233"/>
    <s v="Projeto Fiotec: Direitos Humanos, Proteção à Ciência e aos Cientistas"/>
    <s v="PR/EPP"/>
    <n v="500000"/>
    <n v="500000"/>
    <x v="2"/>
    <d v="2023-12-04T00:00:00"/>
    <n v="8"/>
    <x v="15"/>
    <x v="5"/>
  </r>
  <r>
    <x v="498"/>
    <n v="449052"/>
    <n v="1"/>
    <x v="226"/>
    <s v="Aquisição de mobiliário de laboratório - CDTS (SERVIÇO)"/>
    <s v="CDTS"/>
    <n v="0"/>
    <n v="0"/>
    <x v="4"/>
    <d v="2023-12-05T00:00:00"/>
    <n v="7"/>
    <x v="31"/>
    <x v="1"/>
  </r>
  <r>
    <x v="509"/>
    <n v="449052"/>
    <n v="1"/>
    <x v="234"/>
    <s v="Aquisição de microbalança analítica, marca Mettler Toledo, equipamento de laboratório para o Serviço de Equivalência e Farmacocinética - SEFAR"/>
    <s v="PR/SEFAR"/>
    <n v="273566.03999999998"/>
    <n v="0"/>
    <x v="3"/>
    <d v="2023-12-06T00:00:00"/>
    <n v="6"/>
    <x v="32"/>
    <x v="2"/>
  </r>
  <r>
    <x v="510"/>
    <n v="449052"/>
    <n v="1"/>
    <x v="235"/>
    <s v="Aquisição de amostrador automático/injetor, modelo SIL-30ACMP, marca Shimadzu, para o Serviço de Equivalência e Farmacocinética - SEFAR"/>
    <s v="SEFAR"/>
    <n v="194039.7"/>
    <n v="194039.7"/>
    <x v="2"/>
    <d v="2023-12-13T00:00:00"/>
    <n v="1"/>
    <x v="30"/>
    <x v="2"/>
  </r>
  <r>
    <x v="511"/>
    <n v="339040"/>
    <n v="1"/>
    <x v="236"/>
    <s v="Criação e manutenção de plataforma OTT de streaming  multiplataforma (Web, Smartphones e Smart TVs) para transmissão online do conteúdo audiovisual produzido pelo Canal Saúde"/>
    <s v="CS/PR"/>
    <n v="980153"/>
    <n v="0"/>
    <x v="4"/>
    <d v="2023-11-28T00:00:00"/>
    <n v="12"/>
    <x v="31"/>
    <x v="1"/>
  </r>
  <r>
    <x v="0"/>
    <m/>
    <m/>
    <x v="237"/>
    <s v="Contratação de empresa especializada na prestação de serviço em Educação Infantil (Creche e Pré-escola)."/>
    <s v="COGEPE/SEAD"/>
    <n v="0"/>
    <n v="0"/>
    <x v="4"/>
    <d v="2023-08-23T00:00:00"/>
    <n v="81"/>
    <x v="33"/>
    <x v="1"/>
  </r>
  <r>
    <x v="0"/>
    <m/>
    <m/>
    <x v="238"/>
    <s v="Contratação de empresa especializada na prestação de serviço na área de atenção à saúde do trabalhador (promoção, prevenção, assistência e vigilância em saúde do trabalhador) – CST/Cogepe."/>
    <s v="COGEPE/SEAD"/>
    <n v="0"/>
    <n v="0"/>
    <x v="4"/>
    <d v="2023-08-28T00:00:00"/>
    <n v="78"/>
    <x v="33"/>
    <x v="1"/>
  </r>
  <r>
    <x v="512"/>
    <n v="3339039"/>
    <n v="1"/>
    <x v="239"/>
    <s v="Projeto Fiotec: Análise e Ações de Apoio ao Aprimoramento das Políticas e Práticas Vinculadas à Atenção Primária à Saúde no Âmbito do Sistema Único de Saúde"/>
    <s v="PR/EPP"/>
    <n v="395583900"/>
    <n v="395583900"/>
    <x v="2"/>
    <d v="2023-10-23T00:00:00"/>
    <n v="38"/>
    <x v="34"/>
    <x v="5"/>
  </r>
  <r>
    <x v="513"/>
    <n v="339030"/>
    <n v="2"/>
    <x v="240"/>
    <s v="Aquisição de Equipamentos"/>
    <s v="CANAL SAÚDE"/>
    <n v="825168.56"/>
    <n v="0"/>
    <x v="4"/>
    <d v="2023-11-30T00:00:00"/>
    <n v="10"/>
    <x v="31"/>
    <x v="1"/>
  </r>
  <r>
    <x v="514"/>
    <n v="339039"/>
    <n v="1"/>
    <x v="241"/>
    <s v="Projeto Fiotec: VIGILÂNCIA SANITÁRIA: INOVAÇÃO, QUALIFICAÇÃO E INTEGRAÇÃO, NO MUNICÍPIO DO RIO DE JANEIRO"/>
    <s v="PR/EPP"/>
    <n v="1999409.21"/>
    <n v="0"/>
    <x v="2"/>
    <d v="2023-11-16T00:00:00"/>
    <n v="20"/>
    <x v="35"/>
    <x v="5"/>
  </r>
  <r>
    <x v="515"/>
    <n v="339039"/>
    <n v="4"/>
    <x v="242"/>
    <s v="Aquisição de Licenciamento e Serviço de Suporte Técnico para equipamentos da marca Fortinet, com prestação de serviços de suporte técnico"/>
    <s v="PR/COGETIC"/>
    <n v="195638.57"/>
    <n v="0"/>
    <x v="2"/>
    <d v="2023-12-11T00:00:00"/>
    <n v="3"/>
    <x v="36"/>
    <x v="1"/>
  </r>
  <r>
    <x v="516"/>
    <n v="339039"/>
    <n v="1"/>
    <x v="243"/>
    <s v="Projeto PROFSAÚDE – Mestrado Profissional em Saúde da Família"/>
    <s v="PR/EPP"/>
    <n v="22499380"/>
    <n v="0"/>
    <x v="4"/>
    <d v="2023-11-30T00:00:00"/>
    <n v="10"/>
    <x v="31"/>
    <x v="5"/>
  </r>
  <r>
    <x v="517"/>
    <n v="339039"/>
    <n v="1"/>
    <x v="244"/>
    <s v="Projeto Educação e Saúde do Campo: Agroecologia na formação de trabalhadores/as e educadores/as populares e a promoção do SUS nas áreas de Reforma Agrária"/>
    <s v="PR/EPP"/>
    <n v="2133144"/>
    <n v="0"/>
    <x v="2"/>
    <d v="2023-12-12T00:00:00"/>
    <n v="2"/>
    <x v="30"/>
    <x v="5"/>
  </r>
  <r>
    <x v="518"/>
    <n v="339039"/>
    <n v="1"/>
    <x v="245"/>
    <s v="Projeto Laboratório de Inovação na Atenção Primária à Saúde – Dourados MS Fiocruz"/>
    <s v="PR/EPP"/>
    <n v="28225789.699999999"/>
    <n v="0"/>
    <x v="3"/>
    <d v="2023-11-29T00:00:00"/>
    <n v="11"/>
    <x v="32"/>
    <x v="5"/>
  </r>
  <r>
    <x v="519"/>
    <n v="339039"/>
    <n v="1"/>
    <x v="246"/>
    <s v="Projeto Promover implementação dos Círculos Metropolitanos, um programa da Periferia Brasileira de Letras (PBL)"/>
    <s v="PR/EPP"/>
    <n v="350000"/>
    <n v="0"/>
    <x v="4"/>
    <d v="2023-11-24T00:00:00"/>
    <n v="14"/>
    <x v="31"/>
    <x v="5"/>
  </r>
  <r>
    <x v="520"/>
    <n v="339039"/>
    <n v="1"/>
    <x v="247"/>
    <s v="Inscrição 01 (um) servidor na XXII Simpósio Brasileiro de Jogos e Entretenimento Digital"/>
    <s v="CDTS"/>
    <n v="792"/>
    <n v="792"/>
    <x v="2"/>
    <d v="2023-12-12T00:00:00"/>
    <n v="2"/>
    <x v="30"/>
    <x v="2"/>
  </r>
  <r>
    <x v="513"/>
    <n v="449052"/>
    <n v="2"/>
    <x v="240"/>
    <s v="Aquisição de equipamentos para veiculação do sinal do Canal Saúde"/>
    <s v="CS/PR"/>
    <n v="815168.56"/>
    <n v="0"/>
    <x v="2"/>
    <d v="2023-12-11T00:00:00"/>
    <n v="3"/>
    <x v="37"/>
    <x v="1"/>
  </r>
  <r>
    <x v="521"/>
    <n v="449052"/>
    <n v="1"/>
    <x v="248"/>
    <s v="_x000a_Aquisição de Macbook Pro 14'' CPU M2 de 10 núcleos GPU de 16 núcleos, memória unificada de 16 GB SSD de 512 GB"/>
    <s v="COGIC"/>
    <n v="45000"/>
    <n v="0"/>
    <x v="2"/>
    <d v="2023-12-12T00:00:00"/>
    <n v="2"/>
    <x v="30"/>
    <x v="5"/>
  </r>
  <r>
    <x v="522"/>
    <n v="339040"/>
    <n v="4"/>
    <x v="249"/>
    <s v="Prestação de serviço de manutenção de licença de uso de Genexus Professional Edition, Geradores Java, Gerador Native Mobile e GxQuery, com suporte online e por telefone, pelo período de 12(doze) meses. Os itens objetos deste projeto básico compõem única solução sendo observados o atendimento ao Inciso I do art. 3 da SGD/ME nº94, de 2022. Foram preconizados também os dispostos do art. 16 da SGD/ME nº94, de 2022, bem como do anexo da referida instrução, visto que trata-se de solução de software."/>
    <s v="COGIC"/>
    <n v="51014.6"/>
    <n v="51014.6"/>
    <x v="2"/>
    <d v="2023-12-12T00:00:00"/>
    <n v="2"/>
    <x v="30"/>
    <x v="2"/>
  </r>
  <r>
    <x v="0"/>
    <m/>
    <m/>
    <x v="250"/>
    <s v="CONTRATAÇÃO DE EMPRESA ESPECIALIZADA PARA CONFECÇÃO DE UNIFORMES "/>
    <s v="DIVERSOS"/>
    <n v="0"/>
    <n v="0"/>
    <x v="5"/>
    <d v="2023-11-10T00:00:00"/>
    <n v="24"/>
    <x v="38"/>
    <x v="3"/>
  </r>
  <r>
    <x v="515"/>
    <n v="339040"/>
    <n v="4"/>
    <x v="242"/>
    <s v="Contratação de solução de Gerenciamento Unificado de Ameaças para proteção das Unidades regionais"/>
    <s v="COGETIC"/>
    <n v="195638.57"/>
    <n v="0"/>
    <x v="4"/>
    <d v="2023-12-01T00:00:00"/>
    <n v="9"/>
    <x v="31"/>
    <x v="1"/>
  </r>
  <r>
    <x v="0"/>
    <m/>
    <m/>
    <x v="251"/>
    <s v="AQUISIÇÃO DE CENTRAL DE ALARME PARA O ALMOXARIFADO CENTRAL/COGEAD"/>
    <s v="SEAM"/>
    <n v="7570"/>
    <n v="0"/>
    <x v="4"/>
    <d v="2023-11-17T00:00:00"/>
    <n v="19"/>
    <x v="39"/>
    <x v="3"/>
  </r>
  <r>
    <x v="523"/>
    <n v="339040"/>
    <n v="1"/>
    <x v="252"/>
    <s v="LICENCAS DE USO DE SOFTWARE ESPECIALIZADO EM MODELAGEM, DOCUMENTACA_x000a_AUTOMATIZACAO DE PROCESSOS DE NEGOCIO EM NOTACAO BPMN: BIZAGI MODEL_x000a_ENTERPRISE, NA MODALIDADE DE SUBSCRICAO (LOCACAO), CONFORME TERMO DE_x000a_REFERENCIA"/>
    <s v="COGETIC"/>
    <n v="0"/>
    <n v="0"/>
    <x v="4"/>
    <d v="2023-11-03T00:00:00"/>
    <n v="29"/>
    <x v="40"/>
    <x v="3"/>
  </r>
  <r>
    <x v="524"/>
    <n v="449052"/>
    <n v="1"/>
    <x v="253"/>
    <s v="LICENCAS DE USO DE SOFTWARE ESPECIALIZADO EM MODELAGEM, DOCUMENTACA_x000a_AUTOMATIZACAO DE PROCESSOS DE NEGOCIO EM NOTACAO BPMN: BIZAGI MODEL_x000a_ENTERPRISE, NA MODALIDADE DE SUBSCRICAO (LOCACAO), CONFORME TERMO DE_x000a_REFERENCIA"/>
    <s v="Diversos"/>
    <n v="19417117.280000001"/>
    <n v="0"/>
    <x v="2"/>
    <d v="2023-12-04T00:00:00"/>
    <n v="8"/>
    <x v="10"/>
    <x v="2"/>
  </r>
  <r>
    <x v="525"/>
    <n v="449052"/>
    <n v="1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26"/>
    <n v="449052"/>
    <n v="1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27"/>
    <n v="449052"/>
    <n v="1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28"/>
    <n v="449052"/>
    <n v="1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29"/>
    <n v="449052"/>
    <n v="1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30"/>
    <n v="449052"/>
    <n v="1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31"/>
    <n v="449052"/>
    <n v="1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32"/>
    <n v="449052"/>
    <n v="1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33"/>
    <n v="449052"/>
    <n v="1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34"/>
    <n v="449052"/>
    <n v="3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535"/>
    <n v="449052"/>
    <n v="7"/>
    <x v="9"/>
    <s v="LICENCAS DE USO DE SOFTWARE ESPECIALIZADO EM MODELAGEM, DOCUMENTACA_x000a_AUTOMATIZACAO DE PROCESSOS DE NEGOCIO EM NOTACAO BPMN: BIZAGI MODEL_x000a_ENTERPRISE, NA MODALIDADE DE SUBSCRICAO (LOCACAO), CONFORME TERMO DE_x000a_REFERENCIA"/>
    <s v="Diversos"/>
    <m/>
    <m/>
    <x v="2"/>
    <d v="2023-12-04T00:00:00"/>
    <n v="8"/>
    <x v="10"/>
    <x v="2"/>
  </r>
  <r>
    <x v="0"/>
    <m/>
    <m/>
    <x v="254"/>
    <s v="Aquisição de 200 porta celulares e 200 blocos."/>
    <s v="Diversos"/>
    <n v="0"/>
    <n v="0"/>
    <x v="4"/>
    <d v="2023-11-23T00:00:00"/>
    <n v="15"/>
    <x v="41"/>
    <x v="3"/>
  </r>
  <r>
    <x v="0"/>
    <m/>
    <m/>
    <x v="255"/>
    <s v="Aquisição de Sistema de Dissolução com amostrador automático, marca Distek, para o Serviço de Equivalência e Farmacocinética - SEFAR"/>
    <s v="PR/SEFAR"/>
    <n v="0"/>
    <n v="0"/>
    <x v="4"/>
    <d v="2023-11-16T00:00:00"/>
    <n v="20"/>
    <x v="42"/>
    <x v="3"/>
  </r>
  <r>
    <x v="0"/>
    <m/>
    <m/>
    <x v="256"/>
    <s v="Aquisição de Sistema de Dissolução USP 4 - Célula de Fluxo, marca Sotax, para o Serviço de Equivalência e Farmacocinética - SEFAR"/>
    <s v="PR/SEFAR"/>
    <n v="0"/>
    <n v="0"/>
    <x v="4"/>
    <d v="2023-11-16T00:00:00"/>
    <n v="20"/>
    <x v="42"/>
    <x v="3"/>
  </r>
  <r>
    <x v="536"/>
    <n v="339039"/>
    <n v="1"/>
    <x v="257"/>
    <s v="Projeto “Ampliação, fortalecimento e_x000a_consolidação das ações na área de Atenção à Saúde tratando de temas_x000a_relacionados ao cuidado com a saúde no âmbito do SUS"/>
    <s v="PR/EPP"/>
    <n v="5796224.29"/>
    <n v="0"/>
    <x v="3"/>
    <d v="2023-12-04T00:00:00"/>
    <n v="8"/>
    <x v="32"/>
    <x v="5"/>
  </r>
  <r>
    <x v="537"/>
    <n v="339039"/>
    <n v="1"/>
    <x v="258"/>
    <s v="Projeto Programa de fortalecimento da educação permanente em saúde para qualificação de gestores e trabalhadores da rede nacional de ouvidorias do SUS"/>
    <s v="PR/EPP"/>
    <n v="7040000"/>
    <n v="0"/>
    <x v="2"/>
    <d v="2023-11-30T00:00:00"/>
    <n v="10"/>
    <x v="30"/>
    <x v="5"/>
  </r>
  <r>
    <x v="538"/>
    <n v="339039"/>
    <n v="1"/>
    <x v="259"/>
    <s v="Projeto Programa de Avaliação e qualificação da Política Nacional de Atenção Integral à Saúde das Pessoas Privadas de Liberdade no Sistema Prisional (QUALISaP-PNAISP)"/>
    <s v="PR/EPP"/>
    <n v="2193613.5"/>
    <n v="0"/>
    <x v="2"/>
    <d v="2023-11-26T00:00:00"/>
    <n v="13"/>
    <x v="10"/>
    <x v="5"/>
  </r>
  <r>
    <x v="539"/>
    <n v="339039"/>
    <n v="1"/>
    <x v="260"/>
    <s v="Projeto Ensaio Clínico Piloto Misoprostol (Hemorragia Uterina) - Fase 1"/>
    <s v="PR/EPP"/>
    <n v="889250"/>
    <n v="0"/>
    <x v="2"/>
    <d v="2023-11-27T00:00:00"/>
    <n v="13"/>
    <x v="10"/>
    <x v="5"/>
  </r>
  <r>
    <x v="540"/>
    <n v="339039"/>
    <n v="1"/>
    <x v="261"/>
    <s v="Projeto Diálogos e Ações em Saúde e Juventude"/>
    <s v="PRESIDENCIA"/>
    <n v="1118380"/>
    <n v="0"/>
    <x v="2"/>
    <d v="2023-12-06T00:00:00"/>
    <n v="6"/>
    <x v="10"/>
    <x v="5"/>
  </r>
  <r>
    <x v="541"/>
    <n v="339039"/>
    <n v="1"/>
    <x v="9"/>
    <s v="Projeto Diálogos e Ações em Saúde e Juventude"/>
    <s v="PRESIDENCIA"/>
    <m/>
    <m/>
    <x v="2"/>
    <d v="2023-12-06T00:00:00"/>
    <n v="6"/>
    <x v="10"/>
    <x v="5"/>
  </r>
  <r>
    <x v="542"/>
    <n v="339039"/>
    <n v="1"/>
    <x v="9"/>
    <s v="Projeto Diálogos e Ações em Saúde e Juventude"/>
    <s v="PRESIDENCIA"/>
    <m/>
    <m/>
    <x v="2"/>
    <d v="2023-12-06T00:00:00"/>
    <n v="6"/>
    <x v="10"/>
    <x v="5"/>
  </r>
  <r>
    <x v="543"/>
    <n v="339039"/>
    <n v="1"/>
    <x v="9"/>
    <s v="Projeto Diálogos e Ações em Saúde e Juventude"/>
    <s v="PRESIDENCIA"/>
    <m/>
    <m/>
    <x v="2"/>
    <d v="2023-12-06T00:00:00"/>
    <n v="6"/>
    <x v="10"/>
    <x v="5"/>
  </r>
  <r>
    <x v="544"/>
    <n v="339039"/>
    <n v="1"/>
    <x v="9"/>
    <s v="Projeto Diálogos e Ações em Saúde e Juventude"/>
    <s v="PRESIDENCIA"/>
    <m/>
    <m/>
    <x v="2"/>
    <d v="2023-12-06T00:00:00"/>
    <n v="6"/>
    <x v="10"/>
    <x v="5"/>
  </r>
  <r>
    <x v="545"/>
    <n v="339039"/>
    <n v="1"/>
    <x v="262"/>
    <s v="Projeto Fortalecimento da Rede Colaborativa da Gestão do Trabalho e da Educação na Saúde no Sistema Único de Saúde"/>
    <s v="PR/VPGDI"/>
    <n v="39728798"/>
    <n v="0"/>
    <x v="2"/>
    <d v="2023-12-06T00:00:00"/>
    <n v="6"/>
    <x v="43"/>
    <x v="5"/>
  </r>
  <r>
    <x v="546"/>
    <n v="339039"/>
    <n v="1"/>
    <x v="263"/>
    <s v="Projeto Aprimorar as ações de vigilância, pesquisas em saúde pública e ambiental – fase 2"/>
    <s v="PR/EPP"/>
    <n v="14307706.300000001"/>
    <n v="0"/>
    <x v="2"/>
    <d v="2023-12-06T00:00:00"/>
    <n v="6"/>
    <x v="43"/>
    <x v="5"/>
  </r>
  <r>
    <x v="547"/>
    <n v="339039"/>
    <n v="1"/>
    <x v="264"/>
    <s v="Projeto Fortalecimento de expressões_x000a_artísticas e culturais da diversidade dos povos que compõem a_x000a_sociedade brasileira no XII Congresso Brasileiro de Agroecologia"/>
    <s v="PR/EPP"/>
    <n v="196976.35"/>
    <n v="0"/>
    <x v="2"/>
    <d v="2023-12-04T00:00:00"/>
    <n v="8"/>
    <x v="10"/>
    <x v="5"/>
  </r>
  <r>
    <x v="548"/>
    <n v="339039"/>
    <n v="1"/>
    <x v="265"/>
    <s v="Projeto Cenário Atual e Futuro_x000a_das Demandas Judiciais para Acesso a Produtos Contendo Cannabis no_x000a_Sus"/>
    <s v="PR/VPGDI"/>
    <n v="8000000"/>
    <n v="0"/>
    <x v="2"/>
    <d v="2023-12-06T00:00:00"/>
    <n v="6"/>
    <x v="30"/>
    <x v="5"/>
  </r>
  <r>
    <x v="549"/>
    <n v="339039"/>
    <n v="1"/>
    <x v="266"/>
    <s v="Projeto Fortalecimento de Redes de Agricultura Urbana e Periurbana e Promoção da Saúde em Cidades"/>
    <s v="PR/EPP"/>
    <n v="950000"/>
    <n v="0"/>
    <x v="2"/>
    <d v="2023-12-05T00:00:00"/>
    <n v="7"/>
    <x v="30"/>
    <x v="5"/>
  </r>
  <r>
    <x v="550"/>
    <n v="339039"/>
    <n v="1"/>
    <x v="267"/>
    <s v="Projeto Inserção internacional da Fiocruz: ações junto a Instituições francesas de ciência, tecnologia, inovação e educação em saúde"/>
    <s v="PR/EPP"/>
    <n v="3112104.57"/>
    <n v="0"/>
    <x v="2"/>
    <d v="2023-12-06T00:00:00"/>
    <n v="6"/>
    <x v="10"/>
    <x v="5"/>
  </r>
  <r>
    <x v="551"/>
    <n v="1"/>
    <n v="1"/>
    <x v="268"/>
    <s v="TERCEIRIZAÇÃO COPA E COZINHA "/>
    <s v="PRESIDENCIA"/>
    <n v="2689201.44"/>
    <n v="0"/>
    <x v="3"/>
    <d v="2023-12-04T00:00:00"/>
    <n v="8"/>
    <x v="44"/>
    <x v="1"/>
  </r>
  <r>
    <x v="552"/>
    <n v="339030"/>
    <n v="7"/>
    <x v="269"/>
    <s v="Aquisição de Alimentos"/>
    <s v="PR E COGEPE"/>
    <n v="55475.38"/>
    <n v="0"/>
    <x v="2"/>
    <d v="2023-12-06T00:00:00"/>
    <n v="6"/>
    <x v="10"/>
    <x v="5"/>
  </r>
  <r>
    <x v="553"/>
    <n v="339030"/>
    <n v="29"/>
    <x v="9"/>
    <s v="Aquisição de Alimentos"/>
    <s v="PR E COGEPE"/>
    <m/>
    <m/>
    <x v="2"/>
    <d v="2023-12-06T00:00:00"/>
    <n v="6"/>
    <x v="10"/>
    <x v="5"/>
  </r>
  <r>
    <x v="554"/>
    <n v="339030"/>
    <n v="1"/>
    <x v="9"/>
    <s v="Aquisição de Alimentos"/>
    <s v="PR E COGEPE"/>
    <m/>
    <m/>
    <x v="2"/>
    <d v="2023-12-06T00:00:00"/>
    <n v="6"/>
    <x v="10"/>
    <x v="5"/>
  </r>
  <r>
    <x v="555"/>
    <n v="339039"/>
    <n v="1"/>
    <x v="270"/>
    <s v="Contratação da prestação de serviços de manutenção preventiva e corretiva de equipamentos de laboratório - marca Thermo Fischer"/>
    <s v="VPPCB/PR"/>
    <n v="144758.64000000001"/>
    <n v="0"/>
    <x v="3"/>
    <d v="2023-12-12T00:00:00"/>
    <n v="2"/>
    <x v="3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A7ED94-05AB-47D8-B583-FB8C466A632E}" name="Tabela dinâmica18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42">
  <location ref="E4:G10" firstHeaderRow="0" firstDataRow="1" firstDataCol="1" rowPageCount="1" colPageCount="1"/>
  <pivotFields count="13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axis="axisPage" multipleItemSelectionAllowed="1" showAll="0">
      <items count="46">
        <item h="1" x="2"/>
        <item h="1" x="0"/>
        <item h="1" x="1"/>
        <item x="10"/>
        <item x="21"/>
        <item x="17"/>
        <item x="5"/>
        <item x="6"/>
        <item x="31"/>
        <item x="12"/>
        <item x="27"/>
        <item x="33"/>
        <item x="4"/>
        <item x="13"/>
        <item x="15"/>
        <item x="8"/>
        <item x="19"/>
        <item x="20"/>
        <item x="22"/>
        <item x="25"/>
        <item x="34"/>
        <item x="26"/>
        <item x="30"/>
        <item x="35"/>
        <item x="38"/>
        <item x="41"/>
        <item x="40"/>
        <item x="3"/>
        <item x="7"/>
        <item x="9"/>
        <item x="11"/>
        <item x="14"/>
        <item x="16"/>
        <item x="18"/>
        <item x="23"/>
        <item x="24"/>
        <item x="28"/>
        <item x="29"/>
        <item x="32"/>
        <item x="36"/>
        <item x="37"/>
        <item x="39"/>
        <item x="42"/>
        <item x="43"/>
        <item x="44"/>
        <item t="default"/>
      </items>
    </pivotField>
    <pivotField axis="axisRow" showAll="0" sortType="ascending">
      <items count="7">
        <item sd="0" x="2"/>
        <item sd="0" x="1"/>
        <item sd="0" x="4"/>
        <item sd="0" x="3"/>
        <item sd="0" x="5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2"/>
  </rowFields>
  <rowItems count="6">
    <i>
      <x v="3"/>
    </i>
    <i>
      <x/>
    </i>
    <i>
      <x v="2"/>
    </i>
    <i>
      <x v="1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Contagem de Processo nº" fld="3" subtotal="count" baseField="0" baseItem="0"/>
    <dataField name="Contagem de Processo nº2" fld="3" subtotal="count" showDataAs="percentOfTotal" baseField="12" baseItem="2" numFmtId="10"/>
  </dataFields>
  <chartFormats count="1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0A6124-4846-43BF-8A33-957DADB60E8E}" name="Tabela dinâmica17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204">
  <location ref="A4:C9" firstHeaderRow="0" firstDataRow="1" firstDataCol="1" rowPageCount="1" colPageCount="1"/>
  <pivotFields count="13">
    <pivotField axis="axisRow" showAll="0">
      <items count="557">
        <item x="25"/>
        <item x="20"/>
        <item x="0"/>
        <item x="19"/>
        <item x="366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33"/>
        <item x="34"/>
        <item x="3"/>
        <item x="4"/>
        <item x="5"/>
        <item x="6"/>
        <item x="7"/>
        <item x="8"/>
        <item x="9"/>
        <item x="49"/>
        <item x="50"/>
        <item x="62"/>
        <item x="63"/>
        <item x="64"/>
        <item x="65"/>
        <item x="21"/>
        <item x="10"/>
        <item x="11"/>
        <item x="12"/>
        <item x="13"/>
        <item x="14"/>
        <item x="15"/>
        <item x="16"/>
        <item x="17"/>
        <item x="18"/>
        <item x="145"/>
        <item x="146"/>
        <item x="147"/>
        <item x="148"/>
        <item x="129"/>
        <item x="130"/>
        <item x="131"/>
        <item x="51"/>
        <item x="52"/>
        <item x="53"/>
        <item x="54"/>
        <item x="55"/>
        <item x="56"/>
        <item x="57"/>
        <item x="58"/>
        <item x="59"/>
        <item x="60"/>
        <item x="61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26"/>
        <item x="22"/>
        <item x="122"/>
        <item x="123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29"/>
        <item x="113"/>
        <item x="114"/>
        <item x="115"/>
        <item x="101"/>
        <item x="102"/>
        <item x="103"/>
        <item x="104"/>
        <item x="105"/>
        <item x="358"/>
        <item x="359"/>
        <item x="112"/>
        <item x="108"/>
        <item x="107"/>
        <item x="109"/>
        <item x="110"/>
        <item x="111"/>
        <item x="152"/>
        <item x="153"/>
        <item x="116"/>
        <item x="117"/>
        <item x="118"/>
        <item x="27"/>
        <item x="124"/>
        <item x="119"/>
        <item x="121"/>
        <item x="120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360"/>
        <item x="361"/>
        <item x="362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155"/>
        <item x="169"/>
        <item x="210"/>
        <item x="128"/>
        <item x="150"/>
        <item x="246"/>
        <item x="466"/>
        <item x="467"/>
        <item x="468"/>
        <item x="125"/>
        <item x="126"/>
        <item x="127"/>
        <item x="132"/>
        <item x="365"/>
        <item x="135"/>
        <item x="137"/>
        <item x="138"/>
        <item x="139"/>
        <item x="140"/>
        <item x="141"/>
        <item x="142"/>
        <item x="202"/>
        <item x="203"/>
        <item x="204"/>
        <item x="205"/>
        <item x="206"/>
        <item x="207"/>
        <item x="208"/>
        <item x="209"/>
        <item x="156"/>
        <item x="158"/>
        <item x="133"/>
        <item x="469"/>
        <item x="136"/>
        <item x="144"/>
        <item x="134"/>
        <item x="143"/>
        <item x="149"/>
        <item x="151"/>
        <item x="297"/>
        <item x="298"/>
        <item x="299"/>
        <item x="300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159"/>
        <item x="337"/>
        <item x="338"/>
        <item x="339"/>
        <item x="340"/>
        <item x="341"/>
        <item x="342"/>
        <item x="343"/>
        <item x="344"/>
        <item x="345"/>
        <item x="346"/>
        <item x="162"/>
        <item x="477"/>
        <item x="478"/>
        <item x="479"/>
        <item x="228"/>
        <item x="160"/>
        <item x="171"/>
        <item x="501"/>
        <item x="502"/>
        <item x="165"/>
        <item x="157"/>
        <item x="163"/>
        <item x="164"/>
        <item x="166"/>
        <item x="167"/>
        <item x="168"/>
        <item x="170"/>
        <item x="395"/>
        <item x="396"/>
        <item x="397"/>
        <item x="199"/>
        <item x="30"/>
        <item x="470"/>
        <item x="471"/>
        <item x="472"/>
        <item x="473"/>
        <item x="474"/>
        <item x="475"/>
        <item x="476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349"/>
        <item x="172"/>
        <item x="173"/>
        <item x="174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214"/>
        <item x="269"/>
        <item x="175"/>
        <item x="226"/>
        <item x="79"/>
        <item x="28"/>
        <item x="106"/>
        <item x="193"/>
        <item x="23"/>
        <item x="24"/>
        <item x="462"/>
        <item x="465"/>
        <item x="236"/>
        <item x="237"/>
        <item x="494"/>
        <item x="495"/>
        <item x="496"/>
        <item x="497"/>
        <item x="350"/>
        <item x="194"/>
        <item x="195"/>
        <item x="196"/>
        <item x="197"/>
        <item x="198"/>
        <item x="229"/>
        <item x="230"/>
        <item x="272"/>
        <item x="503"/>
        <item x="182"/>
        <item x="227"/>
        <item x="504"/>
        <item x="154"/>
        <item x="271"/>
        <item x="505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506"/>
        <item x="240"/>
        <item x="507"/>
        <item x="241"/>
        <item x="242"/>
        <item x="243"/>
        <item x="244"/>
        <item x="508"/>
        <item x="211"/>
        <item x="213"/>
        <item x="279"/>
        <item x="212"/>
        <item x="200"/>
        <item x="201"/>
        <item x="238"/>
        <item x="239"/>
        <item x="363"/>
        <item x="364"/>
        <item x="392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60"/>
        <item x="461"/>
        <item x="463"/>
        <item x="464"/>
        <item x="498"/>
        <item x="499"/>
        <item x="245"/>
        <item x="356"/>
        <item x="264"/>
        <item x="265"/>
        <item x="267"/>
        <item x="270"/>
        <item x="351"/>
        <item x="301"/>
        <item x="278"/>
        <item x="354"/>
        <item x="231"/>
        <item x="232"/>
        <item x="233"/>
        <item x="234"/>
        <item x="235"/>
        <item x="266"/>
        <item x="348"/>
        <item x="511"/>
        <item x="1"/>
        <item x="31"/>
        <item x="268"/>
        <item x="273"/>
        <item x="274"/>
        <item x="275"/>
        <item x="276"/>
        <item x="277"/>
        <item x="280"/>
        <item x="393"/>
        <item x="357"/>
        <item x="347"/>
        <item x="512"/>
        <item x="352"/>
        <item x="353"/>
        <item x="355"/>
        <item x="2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513"/>
        <item x="336"/>
        <item x="514"/>
        <item x="515"/>
        <item x="323"/>
        <item x="325"/>
        <item x="516"/>
        <item x="517"/>
        <item x="518"/>
        <item x="335"/>
        <item x="519"/>
        <item x="326"/>
        <item x="327"/>
        <item x="328"/>
        <item x="329"/>
        <item x="330"/>
        <item x="333"/>
        <item x="334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51"/>
        <item x="32"/>
        <item x="161"/>
        <item x="331"/>
        <item x="332"/>
        <item x="367"/>
        <item x="368"/>
        <item x="369"/>
        <item x="370"/>
        <item x="371"/>
        <item x="394"/>
        <item x="500"/>
        <item x="509"/>
        <item x="510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t="default"/>
      </items>
    </pivotField>
    <pivotField showAll="0"/>
    <pivotField dataField="1" showAll="0"/>
    <pivotField axis="axisRow" showAll="0">
      <items count="272">
        <item x="18"/>
        <item x="13"/>
        <item x="202"/>
        <item x="24"/>
        <item x="3"/>
        <item x="4"/>
        <item x="7"/>
        <item x="12"/>
        <item x="200"/>
        <item x="14"/>
        <item x="9"/>
        <item x="44"/>
        <item x="46"/>
        <item x="8"/>
        <item x="10"/>
        <item x="47"/>
        <item x="48"/>
        <item x="203"/>
        <item x="19"/>
        <item x="20"/>
        <item x="21"/>
        <item x="49"/>
        <item x="50"/>
        <item x="65"/>
        <item x="51"/>
        <item x="15"/>
        <item x="89"/>
        <item x="204"/>
        <item x="80"/>
        <item x="74"/>
        <item x="53"/>
        <item x="54"/>
        <item x="35"/>
        <item x="66"/>
        <item x="67"/>
        <item x="93"/>
        <item x="156"/>
        <item x="173"/>
        <item x="28"/>
        <item x="55"/>
        <item x="56"/>
        <item x="57"/>
        <item x="199"/>
        <item x="201"/>
        <item x="58"/>
        <item x="60"/>
        <item x="84"/>
        <item x="198"/>
        <item x="61"/>
        <item x="68"/>
        <item x="0"/>
        <item x="62"/>
        <item x="63"/>
        <item x="64"/>
        <item x="69"/>
        <item x="70"/>
        <item x="31"/>
        <item x="75"/>
        <item x="205"/>
        <item x="208"/>
        <item x="174"/>
        <item x="209"/>
        <item x="86"/>
        <item x="130"/>
        <item x="16"/>
        <item x="30"/>
        <item x="210"/>
        <item x="76"/>
        <item x="77"/>
        <item x="95"/>
        <item x="127"/>
        <item x="32"/>
        <item x="25"/>
        <item x="45"/>
        <item x="34"/>
        <item x="72"/>
        <item x="211"/>
        <item x="36"/>
        <item x="29"/>
        <item x="212"/>
        <item x="213"/>
        <item x="40"/>
        <item x="41"/>
        <item x="33"/>
        <item x="214"/>
        <item x="96"/>
        <item x="78"/>
        <item x="98"/>
        <item x="82"/>
        <item x="27"/>
        <item x="109"/>
        <item x="39"/>
        <item x="131"/>
        <item x="215"/>
        <item x="79"/>
        <item x="81"/>
        <item x="99"/>
        <item x="186"/>
        <item x="23"/>
        <item x="91"/>
        <item x="155"/>
        <item x="216"/>
        <item x="217"/>
        <item x="218"/>
        <item x="219"/>
        <item x="220"/>
        <item x="85"/>
        <item x="88"/>
        <item x="221"/>
        <item x="222"/>
        <item x="146"/>
        <item x="102"/>
        <item x="139"/>
        <item x="225"/>
        <item x="226"/>
        <item x="43"/>
        <item x="106"/>
        <item x="71"/>
        <item x="73"/>
        <item x="83"/>
        <item x="87"/>
        <item x="90"/>
        <item x="92"/>
        <item x="223"/>
        <item x="224"/>
        <item x="100"/>
        <item x="111"/>
        <item x="103"/>
        <item x="227"/>
        <item x="97"/>
        <item x="189"/>
        <item x="37"/>
        <item x="38"/>
        <item x="105"/>
        <item x="104"/>
        <item x="26"/>
        <item x="107"/>
        <item x="108"/>
        <item x="110"/>
        <item x="112"/>
        <item x="113"/>
        <item x="115"/>
        <item x="116"/>
        <item x="117"/>
        <item x="118"/>
        <item x="119"/>
        <item x="121"/>
        <item x="122"/>
        <item x="123"/>
        <item x="135"/>
        <item x="190"/>
        <item x="191"/>
        <item x="125"/>
        <item x="126"/>
        <item x="11"/>
        <item x="162"/>
        <item x="114"/>
        <item x="197"/>
        <item x="140"/>
        <item x="165"/>
        <item x="228"/>
        <item x="137"/>
        <item x="52"/>
        <item x="128"/>
        <item x="120"/>
        <item x="138"/>
        <item x="229"/>
        <item x="59"/>
        <item x="124"/>
        <item x="94"/>
        <item x="164"/>
        <item x="230"/>
        <item x="136"/>
        <item x="231"/>
        <item x="149"/>
        <item x="232"/>
        <item x="150"/>
        <item x="151"/>
        <item x="152"/>
        <item x="153"/>
        <item x="233"/>
        <item x="132"/>
        <item x="134"/>
        <item x="171"/>
        <item x="175"/>
        <item x="234"/>
        <item x="22"/>
        <item x="133"/>
        <item x="101"/>
        <item x="129"/>
        <item x="147"/>
        <item x="148"/>
        <item x="206"/>
        <item x="154"/>
        <item x="196"/>
        <item x="157"/>
        <item x="158"/>
        <item x="160"/>
        <item x="163"/>
        <item x="5"/>
        <item x="170"/>
        <item x="194"/>
        <item x="141"/>
        <item x="142"/>
        <item x="143"/>
        <item x="144"/>
        <item x="145"/>
        <item x="235"/>
        <item x="159"/>
        <item x="187"/>
        <item x="188"/>
        <item x="161"/>
        <item x="236"/>
        <item x="237"/>
        <item x="238"/>
        <item x="268"/>
        <item x="1"/>
        <item x="6"/>
        <item x="17"/>
        <item x="42"/>
        <item x="166"/>
        <item x="167"/>
        <item x="168"/>
        <item x="169"/>
        <item x="172"/>
        <item x="239"/>
        <item x="192"/>
        <item x="193"/>
        <item x="195"/>
        <item x="2"/>
        <item x="176"/>
        <item x="178"/>
        <item x="240"/>
        <item x="185"/>
        <item x="241"/>
        <item x="242"/>
        <item x="177"/>
        <item x="179"/>
        <item x="243"/>
        <item x="244"/>
        <item x="245"/>
        <item x="184"/>
        <item x="246"/>
        <item x="180"/>
        <item x="183"/>
        <item x="247"/>
        <item x="248"/>
        <item x="249"/>
        <item x="250"/>
        <item x="251"/>
        <item x="252"/>
        <item x="253"/>
        <item x="254"/>
        <item x="255"/>
        <item x="256"/>
        <item x="181"/>
        <item x="182"/>
        <item x="207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t="default"/>
      </items>
    </pivotField>
    <pivotField showAll="0"/>
    <pivotField showAll="0"/>
    <pivotField showAll="0"/>
    <pivotField showAll="0"/>
    <pivotField axis="axisRow" showAll="0" sortType="ascending">
      <items count="7">
        <item sd="0" x="0"/>
        <item sd="0" x="2"/>
        <item sd="0" x="5"/>
        <item sd="0" x="4"/>
        <item sd="0" x="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axis="axisPage" multipleItemSelectionAllowed="1" showAll="0">
      <items count="46">
        <item h="1" x="2"/>
        <item h="1" x="0"/>
        <item h="1" x="1"/>
        <item x="10"/>
        <item x="21"/>
        <item x="17"/>
        <item x="5"/>
        <item x="6"/>
        <item x="31"/>
        <item x="12"/>
        <item x="27"/>
        <item x="33"/>
        <item x="4"/>
        <item x="13"/>
        <item x="15"/>
        <item x="8"/>
        <item x="19"/>
        <item x="20"/>
        <item x="22"/>
        <item x="25"/>
        <item x="34"/>
        <item x="26"/>
        <item x="30"/>
        <item x="35"/>
        <item x="38"/>
        <item x="41"/>
        <item x="40"/>
        <item x="3"/>
        <item x="7"/>
        <item x="9"/>
        <item x="11"/>
        <item x="14"/>
        <item x="16"/>
        <item x="18"/>
        <item x="23"/>
        <item x="24"/>
        <item x="28"/>
        <item x="29"/>
        <item x="32"/>
        <item x="36"/>
        <item x="37"/>
        <item x="39"/>
        <item x="42"/>
        <item x="43"/>
        <item x="44"/>
        <item t="default"/>
      </items>
    </pivotField>
    <pivotField multipleItemSelectionAllowed="1"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8"/>
    <field x="3"/>
    <field x="0"/>
  </rowFields>
  <rowItems count="5">
    <i>
      <x v="4"/>
    </i>
    <i>
      <x v="3"/>
    </i>
    <i>
      <x v="2"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Soma de Quantidade de itens" fld="2" baseField="0" baseItem="15"/>
    <dataField name="Soma de Quantidade de itens2" fld="2" showDataAs="percentOfTotal" baseField="8" baseItem="2" numFmtId="10"/>
  </dataFields>
  <chartFormats count="5">
    <chartFormat chart="137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6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7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EC11F6-BC92-403D-9D52-A5D47CDA23AE}" name="Tabela dinâmica17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78">
  <location ref="A4:C9" firstHeaderRow="0" firstDataRow="1" firstDataCol="1" rowPageCount="1" colPageCount="1"/>
  <pivotFields count="13">
    <pivotField axis="axisRow" showAll="0">
      <items count="557">
        <item x="25"/>
        <item x="20"/>
        <item x="0"/>
        <item x="19"/>
        <item x="366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33"/>
        <item x="34"/>
        <item x="3"/>
        <item x="4"/>
        <item x="5"/>
        <item x="6"/>
        <item x="7"/>
        <item x="8"/>
        <item x="9"/>
        <item x="49"/>
        <item x="50"/>
        <item x="62"/>
        <item x="63"/>
        <item x="64"/>
        <item x="65"/>
        <item x="21"/>
        <item x="10"/>
        <item x="11"/>
        <item x="12"/>
        <item x="13"/>
        <item x="14"/>
        <item x="15"/>
        <item x="16"/>
        <item x="17"/>
        <item x="18"/>
        <item x="145"/>
        <item x="146"/>
        <item x="147"/>
        <item x="148"/>
        <item x="129"/>
        <item x="130"/>
        <item x="131"/>
        <item x="51"/>
        <item x="52"/>
        <item x="53"/>
        <item x="54"/>
        <item x="55"/>
        <item x="56"/>
        <item x="57"/>
        <item x="58"/>
        <item x="59"/>
        <item x="60"/>
        <item x="61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26"/>
        <item x="22"/>
        <item x="122"/>
        <item x="123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29"/>
        <item x="113"/>
        <item x="114"/>
        <item x="115"/>
        <item x="101"/>
        <item x="102"/>
        <item x="103"/>
        <item x="104"/>
        <item x="105"/>
        <item x="358"/>
        <item x="359"/>
        <item x="112"/>
        <item x="108"/>
        <item x="107"/>
        <item x="109"/>
        <item x="110"/>
        <item x="111"/>
        <item x="152"/>
        <item x="153"/>
        <item x="116"/>
        <item x="117"/>
        <item x="118"/>
        <item x="27"/>
        <item x="124"/>
        <item x="119"/>
        <item x="121"/>
        <item x="120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360"/>
        <item x="361"/>
        <item x="362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155"/>
        <item x="169"/>
        <item x="210"/>
        <item x="128"/>
        <item x="150"/>
        <item x="246"/>
        <item x="466"/>
        <item x="467"/>
        <item x="468"/>
        <item x="125"/>
        <item x="126"/>
        <item x="127"/>
        <item x="132"/>
        <item x="365"/>
        <item x="135"/>
        <item x="137"/>
        <item x="138"/>
        <item x="139"/>
        <item x="140"/>
        <item x="141"/>
        <item x="142"/>
        <item x="202"/>
        <item x="203"/>
        <item x="204"/>
        <item x="205"/>
        <item x="206"/>
        <item x="207"/>
        <item x="208"/>
        <item x="209"/>
        <item x="156"/>
        <item x="158"/>
        <item x="133"/>
        <item x="469"/>
        <item x="136"/>
        <item x="144"/>
        <item x="134"/>
        <item x="143"/>
        <item x="149"/>
        <item x="151"/>
        <item x="297"/>
        <item x="298"/>
        <item x="299"/>
        <item x="300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159"/>
        <item x="337"/>
        <item x="338"/>
        <item x="339"/>
        <item x="340"/>
        <item x="341"/>
        <item x="342"/>
        <item x="343"/>
        <item x="344"/>
        <item x="345"/>
        <item x="346"/>
        <item x="162"/>
        <item x="477"/>
        <item x="478"/>
        <item x="479"/>
        <item x="228"/>
        <item x="160"/>
        <item x="171"/>
        <item x="501"/>
        <item x="502"/>
        <item x="165"/>
        <item x="157"/>
        <item x="163"/>
        <item x="164"/>
        <item x="166"/>
        <item x="167"/>
        <item x="168"/>
        <item x="170"/>
        <item x="395"/>
        <item x="396"/>
        <item x="397"/>
        <item x="199"/>
        <item x="30"/>
        <item x="470"/>
        <item x="471"/>
        <item x="472"/>
        <item x="473"/>
        <item x="474"/>
        <item x="475"/>
        <item x="476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349"/>
        <item x="172"/>
        <item x="173"/>
        <item x="174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214"/>
        <item x="269"/>
        <item x="175"/>
        <item x="226"/>
        <item x="79"/>
        <item x="28"/>
        <item x="106"/>
        <item x="193"/>
        <item x="23"/>
        <item x="24"/>
        <item x="462"/>
        <item x="465"/>
        <item x="236"/>
        <item x="237"/>
        <item x="494"/>
        <item x="495"/>
        <item x="496"/>
        <item x="497"/>
        <item x="350"/>
        <item x="194"/>
        <item x="195"/>
        <item x="196"/>
        <item x="197"/>
        <item x="198"/>
        <item x="229"/>
        <item x="230"/>
        <item x="272"/>
        <item x="503"/>
        <item x="182"/>
        <item x="227"/>
        <item x="504"/>
        <item x="154"/>
        <item x="271"/>
        <item x="505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506"/>
        <item x="240"/>
        <item x="507"/>
        <item x="241"/>
        <item x="242"/>
        <item x="243"/>
        <item x="244"/>
        <item x="508"/>
        <item x="211"/>
        <item x="213"/>
        <item x="279"/>
        <item x="212"/>
        <item x="200"/>
        <item x="201"/>
        <item x="238"/>
        <item x="239"/>
        <item x="363"/>
        <item x="364"/>
        <item x="392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60"/>
        <item x="461"/>
        <item x="463"/>
        <item x="464"/>
        <item x="498"/>
        <item x="499"/>
        <item x="245"/>
        <item x="356"/>
        <item x="264"/>
        <item x="265"/>
        <item x="267"/>
        <item x="270"/>
        <item x="351"/>
        <item x="301"/>
        <item x="1"/>
        <item x="31"/>
        <item x="231"/>
        <item x="232"/>
        <item x="233"/>
        <item x="234"/>
        <item x="235"/>
        <item x="266"/>
        <item x="268"/>
        <item x="273"/>
        <item x="274"/>
        <item x="275"/>
        <item x="276"/>
        <item x="277"/>
        <item x="278"/>
        <item x="280"/>
        <item x="393"/>
        <item x="357"/>
        <item x="2"/>
        <item x="32"/>
        <item x="16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47"/>
        <item x="348"/>
        <item x="352"/>
        <item x="353"/>
        <item x="354"/>
        <item x="355"/>
        <item x="367"/>
        <item x="368"/>
        <item x="369"/>
        <item x="370"/>
        <item x="371"/>
        <item x="394"/>
        <item x="500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t="default"/>
      </items>
    </pivotField>
    <pivotField showAll="0"/>
    <pivotField dataField="1" showAll="0"/>
    <pivotField axis="axisRow" showAll="0">
      <items count="272">
        <item x="18"/>
        <item x="13"/>
        <item x="202"/>
        <item x="24"/>
        <item x="3"/>
        <item x="4"/>
        <item x="7"/>
        <item x="12"/>
        <item x="200"/>
        <item x="14"/>
        <item x="9"/>
        <item x="44"/>
        <item x="46"/>
        <item x="8"/>
        <item x="10"/>
        <item x="47"/>
        <item x="48"/>
        <item x="203"/>
        <item x="19"/>
        <item x="20"/>
        <item x="21"/>
        <item x="49"/>
        <item x="50"/>
        <item x="65"/>
        <item x="51"/>
        <item x="15"/>
        <item x="89"/>
        <item x="204"/>
        <item x="80"/>
        <item x="74"/>
        <item x="53"/>
        <item x="54"/>
        <item x="35"/>
        <item x="66"/>
        <item x="67"/>
        <item x="93"/>
        <item x="156"/>
        <item x="173"/>
        <item x="28"/>
        <item x="55"/>
        <item x="56"/>
        <item x="57"/>
        <item x="199"/>
        <item x="201"/>
        <item x="58"/>
        <item x="60"/>
        <item x="84"/>
        <item x="198"/>
        <item x="61"/>
        <item x="68"/>
        <item x="0"/>
        <item x="62"/>
        <item x="63"/>
        <item x="64"/>
        <item x="69"/>
        <item x="70"/>
        <item x="31"/>
        <item x="75"/>
        <item x="205"/>
        <item x="208"/>
        <item x="174"/>
        <item x="209"/>
        <item x="86"/>
        <item x="130"/>
        <item x="16"/>
        <item x="30"/>
        <item x="210"/>
        <item x="76"/>
        <item x="77"/>
        <item x="95"/>
        <item x="127"/>
        <item x="32"/>
        <item x="25"/>
        <item x="45"/>
        <item x="34"/>
        <item x="72"/>
        <item x="211"/>
        <item x="36"/>
        <item x="29"/>
        <item x="212"/>
        <item x="213"/>
        <item x="40"/>
        <item x="41"/>
        <item x="33"/>
        <item x="214"/>
        <item x="96"/>
        <item x="78"/>
        <item x="98"/>
        <item x="82"/>
        <item x="27"/>
        <item x="109"/>
        <item x="39"/>
        <item x="131"/>
        <item x="215"/>
        <item x="79"/>
        <item x="81"/>
        <item x="99"/>
        <item x="186"/>
        <item x="23"/>
        <item x="91"/>
        <item x="155"/>
        <item x="216"/>
        <item x="217"/>
        <item x="218"/>
        <item x="219"/>
        <item x="220"/>
        <item x="85"/>
        <item x="88"/>
        <item x="221"/>
        <item x="222"/>
        <item x="146"/>
        <item x="102"/>
        <item x="139"/>
        <item x="225"/>
        <item x="226"/>
        <item x="43"/>
        <item x="106"/>
        <item x="71"/>
        <item x="73"/>
        <item x="83"/>
        <item x="87"/>
        <item x="90"/>
        <item x="92"/>
        <item x="223"/>
        <item x="224"/>
        <item x="100"/>
        <item x="111"/>
        <item x="103"/>
        <item x="227"/>
        <item x="97"/>
        <item x="189"/>
        <item x="37"/>
        <item x="38"/>
        <item x="105"/>
        <item x="104"/>
        <item x="26"/>
        <item x="107"/>
        <item x="108"/>
        <item x="110"/>
        <item x="112"/>
        <item x="113"/>
        <item x="115"/>
        <item x="116"/>
        <item x="117"/>
        <item x="118"/>
        <item x="119"/>
        <item x="121"/>
        <item x="122"/>
        <item x="123"/>
        <item x="135"/>
        <item x="190"/>
        <item x="191"/>
        <item x="125"/>
        <item x="126"/>
        <item x="11"/>
        <item x="162"/>
        <item x="114"/>
        <item x="197"/>
        <item x="140"/>
        <item x="165"/>
        <item x="228"/>
        <item x="137"/>
        <item x="52"/>
        <item x="128"/>
        <item x="120"/>
        <item x="138"/>
        <item x="229"/>
        <item x="59"/>
        <item x="124"/>
        <item x="94"/>
        <item x="164"/>
        <item x="230"/>
        <item x="136"/>
        <item x="231"/>
        <item x="149"/>
        <item x="232"/>
        <item x="150"/>
        <item x="151"/>
        <item x="152"/>
        <item x="153"/>
        <item x="233"/>
        <item x="132"/>
        <item x="134"/>
        <item x="171"/>
        <item x="175"/>
        <item x="234"/>
        <item x="22"/>
        <item x="133"/>
        <item x="101"/>
        <item x="129"/>
        <item x="147"/>
        <item x="148"/>
        <item x="206"/>
        <item x="154"/>
        <item x="196"/>
        <item x="157"/>
        <item x="158"/>
        <item x="160"/>
        <item x="163"/>
        <item x="5"/>
        <item x="1"/>
        <item x="6"/>
        <item x="17"/>
        <item x="42"/>
        <item x="141"/>
        <item x="142"/>
        <item x="143"/>
        <item x="144"/>
        <item x="145"/>
        <item x="159"/>
        <item x="161"/>
        <item x="166"/>
        <item x="167"/>
        <item x="168"/>
        <item x="169"/>
        <item x="170"/>
        <item x="172"/>
        <item x="2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92"/>
        <item x="193"/>
        <item x="194"/>
        <item x="195"/>
        <item x="207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axis="axisPage" multipleItemSelectionAllowed="1" showAll="0">
      <items count="46">
        <item h="1" x="2"/>
        <item h="1" x="0"/>
        <item x="1"/>
        <item h="1" x="10"/>
        <item h="1" x="21"/>
        <item h="1" x="30"/>
        <item h="1" x="17"/>
        <item h="1" x="15"/>
        <item h="1" x="5"/>
        <item h="1" x="6"/>
        <item h="1" x="31"/>
        <item h="1" x="12"/>
        <item h="1" x="27"/>
        <item h="1" x="4"/>
        <item h="1" x="13"/>
        <item h="1" x="8"/>
        <item h="1" x="19"/>
        <item h="1" x="20"/>
        <item h="1" x="22"/>
        <item h="1" x="25"/>
        <item h="1" x="34"/>
        <item h="1" x="26"/>
        <item h="1" x="3"/>
        <item h="1" x="7"/>
        <item h="1" x="9"/>
        <item h="1" x="11"/>
        <item h="1" x="14"/>
        <item h="1" x="16"/>
        <item h="1" x="18"/>
        <item h="1" x="23"/>
        <item h="1" x="24"/>
        <item h="1" x="28"/>
        <item h="1" x="29"/>
        <item h="1" x="32"/>
        <item h="1" x="33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t="default"/>
      </items>
    </pivotField>
    <pivotField axis="axisRow" multipleItemSelectionAllowed="1" showAll="0" sortType="ascending">
      <items count="7">
        <item sd="0" x="2"/>
        <item sd="0" x="1"/>
        <item sd="0" x="4"/>
        <item sd="0" x="3"/>
        <item sd="0" x="5"/>
        <item sd="0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12"/>
    <field x="3"/>
    <field x="0"/>
  </rowFields>
  <rowItems count="5">
    <i>
      <x v="1"/>
    </i>
    <i>
      <x/>
    </i>
    <i>
      <x v="4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Soma de Quantidade de itens" fld="2" baseField="0" baseItem="15"/>
    <dataField name="Soma de Quantidade de itens2" fld="2" showDataAs="percentOfTotal" baseField="12" baseItem="5" numFmtId="10"/>
  </dataFields>
  <chartFormats count="3">
    <chartFormat chart="137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Tabela dinâmica18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76">
  <location ref="D4:F21" firstHeaderRow="1" firstDataRow="1" firstDataCol="0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17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94">
  <location ref="A4:C9" firstHeaderRow="0" firstDataRow="1" firstDataCol="1" rowPageCount="1" colPageCount="1"/>
  <pivotFields count="13">
    <pivotField axis="axisRow" showAll="0">
      <items count="467">
        <item x="24"/>
        <item x="19"/>
        <item x="0"/>
        <item x="18"/>
        <item m="1" x="465"/>
        <item x="286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31"/>
        <item x="32"/>
        <item x="2"/>
        <item x="3"/>
        <item x="4"/>
        <item x="5"/>
        <item x="6"/>
        <item x="7"/>
        <item x="8"/>
        <item x="47"/>
        <item x="48"/>
        <item x="60"/>
        <item x="61"/>
        <item x="62"/>
        <item x="63"/>
        <item x="20"/>
        <item x="9"/>
        <item x="10"/>
        <item x="11"/>
        <item x="12"/>
        <item x="13"/>
        <item x="14"/>
        <item x="15"/>
        <item x="16"/>
        <item x="17"/>
        <item x="143"/>
        <item x="144"/>
        <item x="145"/>
        <item x="146"/>
        <item x="287"/>
        <item x="288"/>
        <item x="289"/>
        <item x="290"/>
        <item x="291"/>
        <item x="292"/>
        <item x="127"/>
        <item x="128"/>
        <item x="129"/>
        <item x="49"/>
        <item x="50"/>
        <item x="51"/>
        <item x="52"/>
        <item x="53"/>
        <item x="54"/>
        <item x="55"/>
        <item x="56"/>
        <item x="57"/>
        <item x="58"/>
        <item x="59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25"/>
        <item x="21"/>
        <item x="120"/>
        <item x="121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28"/>
        <item x="111"/>
        <item x="112"/>
        <item x="113"/>
        <item x="99"/>
        <item x="100"/>
        <item x="101"/>
        <item x="102"/>
        <item x="103"/>
        <item x="278"/>
        <item x="279"/>
        <item x="110"/>
        <item x="106"/>
        <item x="105"/>
        <item x="107"/>
        <item x="108"/>
        <item x="109"/>
        <item x="150"/>
        <item x="151"/>
        <item x="114"/>
        <item x="115"/>
        <item x="116"/>
        <item x="117"/>
        <item x="118"/>
        <item x="119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280"/>
        <item x="281"/>
        <item x="282"/>
        <item x="26"/>
        <item x="122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153"/>
        <item x="167"/>
        <item x="208"/>
        <item x="126"/>
        <item x="148"/>
        <item x="244"/>
        <item x="416"/>
        <item x="417"/>
        <item x="418"/>
        <item x="123"/>
        <item x="124"/>
        <item x="125"/>
        <item x="130"/>
        <item x="285"/>
        <item x="133"/>
        <item x="135"/>
        <item x="136"/>
        <item x="137"/>
        <item x="138"/>
        <item x="139"/>
        <item x="140"/>
        <item x="200"/>
        <item x="201"/>
        <item x="202"/>
        <item x="203"/>
        <item x="204"/>
        <item x="205"/>
        <item x="206"/>
        <item x="207"/>
        <item x="154"/>
        <item x="156"/>
        <item x="131"/>
        <item x="419"/>
        <item x="134"/>
        <item x="142"/>
        <item x="132"/>
        <item x="141"/>
        <item x="147"/>
        <item x="149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157"/>
        <item x="403"/>
        <item x="404"/>
        <item x="405"/>
        <item x="406"/>
        <item x="407"/>
        <item x="408"/>
        <item x="409"/>
        <item x="410"/>
        <item x="411"/>
        <item x="412"/>
        <item x="160"/>
        <item x="427"/>
        <item x="428"/>
        <item x="429"/>
        <item x="226"/>
        <item x="158"/>
        <item x="169"/>
        <item x="450"/>
        <item x="451"/>
        <item x="163"/>
        <item x="155"/>
        <item x="161"/>
        <item x="162"/>
        <item x="164"/>
        <item x="165"/>
        <item x="166"/>
        <item x="168"/>
        <item x="331"/>
        <item x="332"/>
        <item x="333"/>
        <item x="197"/>
        <item x="29"/>
        <item x="420"/>
        <item x="421"/>
        <item x="422"/>
        <item x="423"/>
        <item x="424"/>
        <item x="425"/>
        <item x="426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53"/>
        <item x="170"/>
        <item x="171"/>
        <item x="172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189"/>
        <item x="190"/>
        <item x="212"/>
        <item x="267"/>
        <item x="173"/>
        <item x="224"/>
        <item x="77"/>
        <item x="27"/>
        <item x="104"/>
        <item x="191"/>
        <item x="22"/>
        <item x="23"/>
        <item x="402"/>
        <item x="415"/>
        <item x="234"/>
        <item x="235"/>
        <item x="444"/>
        <item x="445"/>
        <item x="446"/>
        <item x="447"/>
        <item x="454"/>
        <item x="192"/>
        <item x="193"/>
        <item x="194"/>
        <item x="195"/>
        <item x="196"/>
        <item x="227"/>
        <item x="228"/>
        <item x="270"/>
        <item x="457"/>
        <item x="180"/>
        <item x="225"/>
        <item x="458"/>
        <item x="152"/>
        <item x="269"/>
        <item x="459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460"/>
        <item x="238"/>
        <item x="461"/>
        <item x="239"/>
        <item x="240"/>
        <item x="241"/>
        <item x="242"/>
        <item x="462"/>
        <item x="209"/>
        <item x="211"/>
        <item m="1" x="464"/>
        <item x="210"/>
        <item x="198"/>
        <item x="159"/>
        <item x="199"/>
        <item x="236"/>
        <item x="237"/>
        <item x="283"/>
        <item x="284"/>
        <item x="329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400"/>
        <item x="401"/>
        <item x="413"/>
        <item x="414"/>
        <item x="448"/>
        <item x="449"/>
        <item x="243"/>
        <item x="452"/>
        <item x="262"/>
        <item x="263"/>
        <item x="265"/>
        <item x="268"/>
        <item x="455"/>
        <item x="463"/>
        <item x="1"/>
        <item x="30"/>
        <item x="229"/>
        <item x="230"/>
        <item x="231"/>
        <item x="232"/>
        <item x="233"/>
        <item x="264"/>
        <item x="266"/>
        <item x="271"/>
        <item x="272"/>
        <item x="273"/>
        <item x="274"/>
        <item x="275"/>
        <item x="276"/>
        <item x="277"/>
        <item x="330"/>
        <item x="456"/>
        <item t="default"/>
      </items>
    </pivotField>
    <pivotField showAll="0"/>
    <pivotField showAll="0"/>
    <pivotField axis="axisRow" showAll="0">
      <items count="218">
        <item x="17"/>
        <item x="12"/>
        <item x="175"/>
        <item x="23"/>
        <item x="2"/>
        <item x="3"/>
        <item x="6"/>
        <item x="43"/>
        <item x="45"/>
        <item x="11"/>
        <item x="7"/>
        <item x="9"/>
        <item x="46"/>
        <item x="47"/>
        <item x="173"/>
        <item x="13"/>
        <item x="8"/>
        <item x="176"/>
        <item x="18"/>
        <item x="19"/>
        <item x="20"/>
        <item x="48"/>
        <item x="49"/>
        <item x="64"/>
        <item x="50"/>
        <item x="14"/>
        <item x="88"/>
        <item x="177"/>
        <item x="79"/>
        <item x="73"/>
        <item x="52"/>
        <item x="53"/>
        <item x="34"/>
        <item x="65"/>
        <item x="66"/>
        <item x="92"/>
        <item x="155"/>
        <item x="178"/>
        <item x="27"/>
        <item x="54"/>
        <item x="55"/>
        <item x="56"/>
        <item x="172"/>
        <item x="174"/>
        <item x="57"/>
        <item x="59"/>
        <item x="83"/>
        <item x="171"/>
        <item x="60"/>
        <item x="67"/>
        <item x="0"/>
        <item x="61"/>
        <item x="62"/>
        <item x="63"/>
        <item x="24"/>
        <item x="44"/>
        <item x="29"/>
        <item x="31"/>
        <item x="33"/>
        <item x="68"/>
        <item x="69"/>
        <item x="71"/>
        <item x="30"/>
        <item x="74"/>
        <item x="179"/>
        <item x="181"/>
        <item x="182"/>
        <item x="183"/>
        <item x="85"/>
        <item x="129"/>
        <item x="15"/>
        <item x="184"/>
        <item x="75"/>
        <item x="76"/>
        <item x="94"/>
        <item x="126"/>
        <item x="185"/>
        <item x="36"/>
        <item x="28"/>
        <item x="186"/>
        <item x="187"/>
        <item x="40"/>
        <item x="41"/>
        <item x="32"/>
        <item x="188"/>
        <item x="95"/>
        <item x="77"/>
        <item x="97"/>
        <item x="81"/>
        <item x="26"/>
        <item x="108"/>
        <item x="39"/>
        <item x="130"/>
        <item x="189"/>
        <item x="78"/>
        <item x="80"/>
        <item x="98"/>
        <item x="190"/>
        <item x="22"/>
        <item x="90"/>
        <item x="154"/>
        <item x="191"/>
        <item x="192"/>
        <item x="193"/>
        <item x="194"/>
        <item x="195"/>
        <item x="84"/>
        <item x="87"/>
        <item x="196"/>
        <item x="197"/>
        <item x="145"/>
        <item x="101"/>
        <item x="138"/>
        <item x="200"/>
        <item x="201"/>
        <item x="35"/>
        <item x="105"/>
        <item x="70"/>
        <item x="72"/>
        <item x="82"/>
        <item x="86"/>
        <item x="89"/>
        <item x="91"/>
        <item x="198"/>
        <item x="199"/>
        <item x="99"/>
        <item x="110"/>
        <item x="102"/>
        <item x="202"/>
        <item x="96"/>
        <item x="204"/>
        <item x="37"/>
        <item x="38"/>
        <item x="104"/>
        <item x="103"/>
        <item x="25"/>
        <item x="106"/>
        <item x="107"/>
        <item x="109"/>
        <item x="111"/>
        <item x="112"/>
        <item x="114"/>
        <item x="115"/>
        <item x="116"/>
        <item x="117"/>
        <item x="118"/>
        <item x="120"/>
        <item x="121"/>
        <item x="122"/>
        <item x="134"/>
        <item x="205"/>
        <item x="206"/>
        <item x="124"/>
        <item x="125"/>
        <item x="10"/>
        <item x="161"/>
        <item x="113"/>
        <item x="207"/>
        <item x="139"/>
        <item x="164"/>
        <item x="208"/>
        <item x="136"/>
        <item x="51"/>
        <item x="127"/>
        <item x="119"/>
        <item x="137"/>
        <item x="209"/>
        <item x="58"/>
        <item x="123"/>
        <item x="93"/>
        <item x="163"/>
        <item x="210"/>
        <item x="135"/>
        <item x="211"/>
        <item x="148"/>
        <item x="212"/>
        <item x="149"/>
        <item x="150"/>
        <item x="151"/>
        <item x="152"/>
        <item x="213"/>
        <item x="131"/>
        <item x="133"/>
        <item m="1" x="216"/>
        <item x="214"/>
        <item x="215"/>
        <item x="21"/>
        <item x="132"/>
        <item x="100"/>
        <item x="128"/>
        <item x="146"/>
        <item x="147"/>
        <item x="180"/>
        <item x="153"/>
        <item x="203"/>
        <item x="156"/>
        <item x="157"/>
        <item x="159"/>
        <item x="162"/>
        <item x="4"/>
        <item x="1"/>
        <item x="5"/>
        <item x="16"/>
        <item x="42"/>
        <item x="140"/>
        <item x="141"/>
        <item x="142"/>
        <item x="143"/>
        <item x="144"/>
        <item x="158"/>
        <item x="160"/>
        <item x="165"/>
        <item x="166"/>
        <item x="167"/>
        <item x="168"/>
        <item x="169"/>
        <item x="170"/>
        <item t="default"/>
      </items>
    </pivotField>
    <pivotField showAll="0"/>
    <pivotField showAll="0"/>
    <pivotField dataField="1" showAll="0"/>
    <pivotField dataField="1" showAll="0"/>
    <pivotField showAll="0"/>
    <pivotField showAll="0"/>
    <pivotField showAll="0" defaultSubtotal="0"/>
    <pivotField axis="axisPage" multipleItemSelectionAllowed="1" showAll="0">
      <items count="120">
        <item m="1" x="77"/>
        <item h="1" x="17"/>
        <item h="1" x="2"/>
        <item h="1" x="37"/>
        <item h="1" m="1" x="104"/>
        <item h="1" x="0"/>
        <item x="1"/>
        <item h="1" m="1" x="113"/>
        <item h="1" m="1" x="61"/>
        <item h="1" m="1" x="82"/>
        <item h="1" m="1" x="106"/>
        <item h="1" m="1" x="63"/>
        <item h="1" x="18"/>
        <item h="1" x="24"/>
        <item h="1" m="1" x="81"/>
        <item h="1" m="1" x="108"/>
        <item h="1" m="1" x="64"/>
        <item h="1" m="1" x="97"/>
        <item h="1" m="1" x="105"/>
        <item h="1" m="1" x="44"/>
        <item h="1" m="1" x="109"/>
        <item h="1" m="1" x="117"/>
        <item h="1" m="1" x="114"/>
        <item h="1" m="1" x="71"/>
        <item h="1" m="1" x="72"/>
        <item h="1" m="1" x="115"/>
        <item h="1" x="19"/>
        <item h="1" m="1" x="101"/>
        <item h="1" m="1" x="110"/>
        <item h="1" m="1" x="118"/>
        <item h="1" m="1" x="100"/>
        <item h="1" m="1" x="102"/>
        <item h="1" m="1" x="116"/>
        <item h="1" m="1" x="112"/>
        <item h="1" m="1" x="96"/>
        <item h="1" m="1" x="111"/>
        <item h="1" m="1" x="87"/>
        <item h="1" m="1" x="99"/>
        <item h="1" m="1" x="98"/>
        <item h="1" m="1" x="103"/>
        <item h="1" m="1" x="107"/>
        <item h="1" m="1" x="60"/>
        <item h="1" m="1" x="62"/>
        <item h="1" m="1" x="65"/>
        <item h="1" m="1" x="66"/>
        <item h="1" m="1" x="67"/>
        <item h="1" m="1" x="68"/>
        <item h="1" m="1" x="69"/>
        <item h="1" m="1" x="70"/>
        <item h="1" m="1" x="73"/>
        <item h="1" m="1" x="74"/>
        <item h="1" m="1" x="75"/>
        <item h="1" m="1" x="76"/>
        <item h="1" m="1" x="49"/>
        <item h="1" m="1" x="50"/>
        <item h="1" m="1" x="78"/>
        <item h="1" m="1" x="79"/>
        <item h="1" m="1" x="80"/>
        <item h="1" m="1" x="83"/>
        <item h="1" m="1" x="84"/>
        <item h="1" m="1" x="85"/>
        <item h="1" m="1" x="86"/>
        <item h="1" m="1" x="88"/>
        <item h="1" m="1" x="89"/>
        <item h="1" m="1" x="90"/>
        <item h="1" m="1" x="91"/>
        <item h="1" m="1" x="92"/>
        <item h="1" m="1" x="93"/>
        <item h="1" x="34"/>
        <item h="1" m="1" x="94"/>
        <item h="1" m="1" x="95"/>
        <item h="1" x="16"/>
        <item h="1" m="1" x="38"/>
        <item h="1" m="1" x="39"/>
        <item h="1" m="1" x="40"/>
        <item h="1" x="5"/>
        <item h="1" x="6"/>
        <item h="1" m="1" x="41"/>
        <item h="1" m="1" x="42"/>
        <item h="1" x="8"/>
        <item h="1" m="1" x="43"/>
        <item h="1" x="30"/>
        <item h="1" x="12"/>
        <item h="1" x="13"/>
        <item h="1" m="1" x="45"/>
        <item h="1" m="1" x="46"/>
        <item h="1" m="1" x="47"/>
        <item h="1" m="1" x="48"/>
        <item h="1" m="1" x="51"/>
        <item h="1" m="1" x="52"/>
        <item h="1" x="26"/>
        <item h="1" m="1" x="53"/>
        <item h="1" m="1" x="54"/>
        <item h="1" m="1" x="55"/>
        <item h="1" m="1" x="56"/>
        <item h="1" m="1" x="57"/>
        <item h="1" x="32"/>
        <item h="1" x="35"/>
        <item h="1" m="1" x="58"/>
        <item h="1" m="1" x="59"/>
        <item h="1" x="3"/>
        <item h="1" x="4"/>
        <item h="1" x="7"/>
        <item h="1" x="9"/>
        <item h="1" x="10"/>
        <item h="1" x="11"/>
        <item h="1" x="14"/>
        <item h="1" x="15"/>
        <item h="1" x="20"/>
        <item h="1" x="21"/>
        <item h="1" x="22"/>
        <item h="1" x="23"/>
        <item h="1" x="25"/>
        <item h="1" x="27"/>
        <item h="1" x="28"/>
        <item h="1" x="29"/>
        <item h="1" x="31"/>
        <item h="1" x="33"/>
        <item h="1" x="36"/>
        <item t="default"/>
      </items>
    </pivotField>
    <pivotField axis="axisRow" multipleItemSelectionAllowed="1" showAll="0" sortType="ascending">
      <items count="7">
        <item sd="0" x="2"/>
        <item sd="0" x="1"/>
        <item sd="0" x="4"/>
        <item sd="0" x="3"/>
        <item sd="0" x="5"/>
        <item x="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3">
    <field x="12"/>
    <field x="0"/>
    <field x="3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Soma de Valor estimado" fld="6" baseField="12" baseItem="0" numFmtId="166"/>
    <dataField name="Soma de Valor Contratado" fld="7" baseField="12" baseItem="0" numFmtId="166"/>
  </dataFields>
  <chartFormats count="12">
    <chartFormat chart="125" format="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25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6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6" format="2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4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4" format="2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5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5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1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1" format="2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2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2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Tabela dinâmica18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97">
  <location ref="D4:F21" firstHeaderRow="1" firstDataRow="1" firstDataCol="0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AB2B25-5F69-42FB-8B21-3729F1F2E82B}" name="Tabela dinâmica17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208">
  <location ref="A4:C10" firstHeaderRow="0" firstDataRow="1" firstDataCol="1" rowPageCount="1" colPageCount="1"/>
  <pivotFields count="1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Page" multipleItemSelectionAllowed="1" showAll="0">
      <items count="46">
        <item h="1" x="2"/>
        <item h="1" x="0"/>
        <item h="1" x="1"/>
        <item x="10"/>
        <item x="21"/>
        <item x="17"/>
        <item x="5"/>
        <item x="6"/>
        <item x="31"/>
        <item x="12"/>
        <item x="27"/>
        <item x="33"/>
        <item x="4"/>
        <item x="13"/>
        <item x="15"/>
        <item x="8"/>
        <item x="19"/>
        <item x="20"/>
        <item x="22"/>
        <item x="25"/>
        <item x="34"/>
        <item x="26"/>
        <item x="30"/>
        <item x="35"/>
        <item x="38"/>
        <item x="41"/>
        <item x="40"/>
        <item x="3"/>
        <item x="7"/>
        <item x="9"/>
        <item x="11"/>
        <item x="14"/>
        <item x="16"/>
        <item x="18"/>
        <item x="23"/>
        <item x="24"/>
        <item x="28"/>
        <item x="29"/>
        <item x="32"/>
        <item x="36"/>
        <item x="37"/>
        <item x="39"/>
        <item x="42"/>
        <item x="43"/>
        <item x="44"/>
        <item t="default"/>
      </items>
    </pivotField>
    <pivotField axis="axisRow" multipleItemSelectionAllowed="1" showAll="0" sortType="ascending">
      <items count="7">
        <item sd="0" x="2"/>
        <item sd="0" x="1"/>
        <item sd="0" x="4"/>
        <item sd="0" x="3"/>
        <item sd="0" x="5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2"/>
  </rowFields>
  <rowItems count="6">
    <i>
      <x v="3"/>
    </i>
    <i>
      <x/>
    </i>
    <i>
      <x v="1"/>
    </i>
    <i>
      <x v="4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Contagem de Pedido nº" fld="0" subtotal="count" baseField="0" baseItem="3239"/>
    <dataField name="Contagem de Pedido nº2" fld="0" subtotal="count" showDataAs="percentOfTotal" baseField="12" baseItem="0" numFmtId="10"/>
  </dataFields>
  <chartFormats count="7">
    <chartFormat chart="1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2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5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8C872F-16A3-45C8-8F69-061CC145A885}" name="Tabela dinâmica23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42">
  <location ref="A4:C9" firstHeaderRow="0" firstDataRow="1" firstDataCol="1" rowPageCount="1" colPageCount="1"/>
  <pivotFields count="13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7">
        <item sd="0" x="4"/>
        <item h="1" x="0"/>
        <item sd="0" x="2"/>
        <item sd="0" x="5"/>
        <item x="3"/>
        <item h="1"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axis="axisPage" multipleItemSelectionAllowed="1" showAll="0">
      <items count="46">
        <item h="1" x="2"/>
        <item h="1" x="0"/>
        <item h="1" x="1"/>
        <item x="10"/>
        <item x="21"/>
        <item x="17"/>
        <item x="5"/>
        <item x="6"/>
        <item x="31"/>
        <item x="12"/>
        <item x="27"/>
        <item x="33"/>
        <item x="4"/>
        <item x="13"/>
        <item x="15"/>
        <item x="8"/>
        <item x="19"/>
        <item x="20"/>
        <item x="22"/>
        <item x="25"/>
        <item x="34"/>
        <item x="26"/>
        <item x="30"/>
        <item x="35"/>
        <item x="38"/>
        <item x="41"/>
        <item x="40"/>
        <item x="3"/>
        <item x="7"/>
        <item x="9"/>
        <item x="11"/>
        <item x="14"/>
        <item x="16"/>
        <item x="18"/>
        <item x="23"/>
        <item x="24"/>
        <item x="28"/>
        <item x="29"/>
        <item x="32"/>
        <item x="36"/>
        <item x="37"/>
        <item x="39"/>
        <item x="42"/>
        <item x="43"/>
        <item x="44"/>
        <item t="default"/>
      </items>
    </pivotField>
    <pivotField showAll="0"/>
  </pivotFields>
  <rowFields count="1">
    <field x="8"/>
  </rowFields>
  <rowItems count="5">
    <i>
      <x v="3"/>
    </i>
    <i>
      <x v="4"/>
    </i>
    <i>
      <x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Contagem de Pedido nº" fld="0" subtotal="count" baseField="0" baseItem="0"/>
    <dataField name="Contagem de Pedido nº2" fld="0" subtotal="count" showDataAs="percentOfTotal" baseField="8" baseItem="0" numFmtId="10"/>
  </dataFields>
  <chartFormats count="5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1AF40B-3C65-419B-8DB8-386F4B78A790}" name="Tabela dinâmica25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24">
  <location ref="G4:I9" firstHeaderRow="0" firstDataRow="1" firstDataCol="1" rowPageCount="1" colPageCount="1"/>
  <pivotFields count="13"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multipleItemSelectionAllowed="1" showAll="0" sortType="ascending">
      <items count="7">
        <item sd="0" x="4"/>
        <item h="1" x="0"/>
        <item sd="0" x="2"/>
        <item sd="0" x="5"/>
        <item x="3"/>
        <item h="1"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axis="axisPage" multipleItemSelectionAllowed="1" showAll="0">
      <items count="46">
        <item h="1" x="2"/>
        <item h="1" x="0"/>
        <item h="1" x="1"/>
        <item x="10"/>
        <item x="21"/>
        <item x="17"/>
        <item x="5"/>
        <item x="6"/>
        <item x="31"/>
        <item x="12"/>
        <item x="27"/>
        <item x="33"/>
        <item x="4"/>
        <item x="13"/>
        <item x="15"/>
        <item x="8"/>
        <item x="19"/>
        <item x="20"/>
        <item x="22"/>
        <item x="25"/>
        <item x="34"/>
        <item x="26"/>
        <item x="30"/>
        <item x="35"/>
        <item x="38"/>
        <item x="41"/>
        <item x="40"/>
        <item x="3"/>
        <item x="7"/>
        <item x="9"/>
        <item x="11"/>
        <item x="14"/>
        <item x="16"/>
        <item x="18"/>
        <item x="23"/>
        <item x="24"/>
        <item x="28"/>
        <item x="29"/>
        <item x="32"/>
        <item x="36"/>
        <item x="37"/>
        <item x="39"/>
        <item x="42"/>
        <item x="43"/>
        <item x="44"/>
        <item t="default"/>
      </items>
    </pivotField>
    <pivotField showAll="0"/>
  </pivotFields>
  <rowFields count="1">
    <field x="8"/>
  </rowFields>
  <rowItems count="5">
    <i>
      <x v="3"/>
    </i>
    <i>
      <x v="4"/>
    </i>
    <i>
      <x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Contagem de Processo nº" fld="3" subtotal="count" baseField="0" baseItem="0"/>
    <dataField name="Contagem de Processo nº2" fld="3" subtotal="count" showDataAs="percentOfTotal" baseField="8" baseItem="4" numFmtId="10"/>
  </dataFields>
  <chartFormats count="1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3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4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74D65B-B8F4-4657-AD09-D32AC4433FCD}" name="Tabela dinâmica18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08">
  <location ref="E4:G9" firstHeaderRow="0" firstDataRow="1" firstDataCol="1" rowPageCount="1" colPageCount="1"/>
  <pivotFields count="13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axis="axisPage" multipleItemSelectionAllowed="1" showAll="0">
      <items count="46">
        <item h="1" x="2"/>
        <item h="1" x="0"/>
        <item x="1"/>
        <item h="1" x="10"/>
        <item h="1" x="21"/>
        <item h="1" x="30"/>
        <item h="1" x="17"/>
        <item h="1" x="15"/>
        <item h="1" x="5"/>
        <item h="1" x="6"/>
        <item h="1" x="31"/>
        <item h="1" x="12"/>
        <item h="1" x="27"/>
        <item h="1" x="4"/>
        <item h="1" x="13"/>
        <item h="1" x="8"/>
        <item h="1" x="19"/>
        <item h="1" x="20"/>
        <item h="1" x="22"/>
        <item h="1" x="25"/>
        <item h="1" x="34"/>
        <item h="1" x="26"/>
        <item h="1" x="3"/>
        <item h="1" x="7"/>
        <item h="1" x="9"/>
        <item h="1" x="11"/>
        <item h="1" x="14"/>
        <item h="1" x="16"/>
        <item h="1" x="18"/>
        <item h="1" x="23"/>
        <item h="1" x="24"/>
        <item h="1" x="28"/>
        <item h="1" x="29"/>
        <item h="1" x="32"/>
        <item h="1" x="33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t="default"/>
      </items>
    </pivotField>
    <pivotField axis="axisRow" showAll="0" sortType="ascending">
      <items count="7">
        <item sd="0" x="2"/>
        <item sd="0" x="1"/>
        <item sd="0" x="4"/>
        <item x="3"/>
        <item sd="0" x="5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2"/>
  </rowFields>
  <rowItems count="5">
    <i>
      <x v="1"/>
    </i>
    <i>
      <x v="2"/>
    </i>
    <i>
      <x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Contagem de Processo nº" fld="3" subtotal="count" baseField="0" baseItem="0"/>
    <dataField name="Contagem de Processo nº2" fld="3" subtotal="count" showDataAs="percentOfTotal" baseField="12" baseItem="7" numFmtId="10"/>
  </dataFields>
  <chartFormats count="1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6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6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9B55D3-96E8-426F-8946-37BF95AFB25C}" name="Tabela dinâmica17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41">
  <location ref="A4:C9" firstHeaderRow="0" firstDataRow="1" firstDataCol="1" rowPageCount="1" colPageCount="1"/>
  <pivotFields count="1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Page" multipleItemSelectionAllowed="1" showAll="0">
      <items count="46">
        <item h="1" x="2"/>
        <item h="1" x="0"/>
        <item x="1"/>
        <item h="1" x="10"/>
        <item h="1" x="21"/>
        <item h="1" x="30"/>
        <item h="1" x="17"/>
        <item h="1" x="15"/>
        <item h="1" x="5"/>
        <item h="1" x="6"/>
        <item h="1" x="31"/>
        <item h="1" x="12"/>
        <item h="1" x="27"/>
        <item h="1" x="4"/>
        <item h="1" x="13"/>
        <item h="1" x="8"/>
        <item h="1" x="19"/>
        <item h="1" x="20"/>
        <item h="1" x="22"/>
        <item h="1" x="25"/>
        <item h="1" x="34"/>
        <item h="1" x="26"/>
        <item h="1" x="3"/>
        <item h="1" x="7"/>
        <item h="1" x="9"/>
        <item h="1" x="11"/>
        <item h="1" x="14"/>
        <item h="1" x="16"/>
        <item h="1" x="18"/>
        <item h="1" x="23"/>
        <item h="1" x="24"/>
        <item h="1" x="28"/>
        <item h="1" x="29"/>
        <item h="1" x="32"/>
        <item h="1" x="33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t="default"/>
      </items>
    </pivotField>
    <pivotField axis="axisRow" multipleItemSelectionAllowed="1" showAll="0" sortType="ascending">
      <items count="7">
        <item sd="0" x="2"/>
        <item sd="0" x="1"/>
        <item sd="0" x="4"/>
        <item sd="0" x="3"/>
        <item sd="0" x="5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2"/>
  </rowFields>
  <rowItems count="5">
    <i>
      <x v="1"/>
    </i>
    <i>
      <x/>
    </i>
    <i>
      <x v="4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Contagem de Pedido nº" fld="0" subtotal="count" baseField="0" baseItem="3239"/>
    <dataField name="Contagem de Pedido nº2" fld="0" subtotal="count" showDataAs="percentOfTotal" baseField="12" baseItem="5" numFmtId="10"/>
  </dataFields>
  <chartFormats count="8">
    <chartFormat chart="1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2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5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Tabela dinâmica18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76">
  <location ref="D4:F21" firstHeaderRow="1" firstDataRow="1" firstDataCol="0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CE26FF-4F7C-4230-B173-8EA884BDEACC}" name="Tabela dinâmica17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207">
  <location ref="A4:C10" firstHeaderRow="0" firstDataRow="1" firstDataCol="1" rowPageCount="1" colPageCount="1"/>
  <pivotFields count="13">
    <pivotField axis="axisRow" showAll="0">
      <items count="557">
        <item x="25"/>
        <item x="20"/>
        <item x="0"/>
        <item x="19"/>
        <item x="366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33"/>
        <item x="34"/>
        <item x="3"/>
        <item x="4"/>
        <item x="5"/>
        <item x="6"/>
        <item x="7"/>
        <item x="8"/>
        <item x="9"/>
        <item x="49"/>
        <item x="50"/>
        <item x="62"/>
        <item x="63"/>
        <item x="64"/>
        <item x="65"/>
        <item x="21"/>
        <item x="10"/>
        <item x="11"/>
        <item x="12"/>
        <item x="13"/>
        <item x="14"/>
        <item x="15"/>
        <item x="16"/>
        <item x="17"/>
        <item x="18"/>
        <item x="145"/>
        <item x="146"/>
        <item x="147"/>
        <item x="148"/>
        <item x="129"/>
        <item x="130"/>
        <item x="131"/>
        <item x="51"/>
        <item x="52"/>
        <item x="53"/>
        <item x="54"/>
        <item x="55"/>
        <item x="56"/>
        <item x="57"/>
        <item x="58"/>
        <item x="59"/>
        <item x="60"/>
        <item x="61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26"/>
        <item x="22"/>
        <item x="122"/>
        <item x="123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29"/>
        <item x="113"/>
        <item x="114"/>
        <item x="115"/>
        <item x="101"/>
        <item x="102"/>
        <item x="103"/>
        <item x="104"/>
        <item x="105"/>
        <item x="358"/>
        <item x="359"/>
        <item x="112"/>
        <item x="108"/>
        <item x="107"/>
        <item x="109"/>
        <item x="110"/>
        <item x="111"/>
        <item x="152"/>
        <item x="153"/>
        <item x="116"/>
        <item x="117"/>
        <item x="118"/>
        <item x="27"/>
        <item x="124"/>
        <item x="119"/>
        <item x="121"/>
        <item x="120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360"/>
        <item x="361"/>
        <item x="362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155"/>
        <item x="169"/>
        <item x="210"/>
        <item x="128"/>
        <item x="150"/>
        <item x="246"/>
        <item x="466"/>
        <item x="467"/>
        <item x="468"/>
        <item x="125"/>
        <item x="126"/>
        <item x="127"/>
        <item x="132"/>
        <item x="365"/>
        <item x="135"/>
        <item x="137"/>
        <item x="138"/>
        <item x="139"/>
        <item x="140"/>
        <item x="141"/>
        <item x="142"/>
        <item x="202"/>
        <item x="203"/>
        <item x="204"/>
        <item x="205"/>
        <item x="206"/>
        <item x="207"/>
        <item x="208"/>
        <item x="209"/>
        <item x="156"/>
        <item x="158"/>
        <item x="133"/>
        <item x="469"/>
        <item x="136"/>
        <item x="144"/>
        <item x="134"/>
        <item x="143"/>
        <item x="149"/>
        <item x="151"/>
        <item x="297"/>
        <item x="298"/>
        <item x="299"/>
        <item x="300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159"/>
        <item x="337"/>
        <item x="338"/>
        <item x="339"/>
        <item x="340"/>
        <item x="341"/>
        <item x="342"/>
        <item x="343"/>
        <item x="344"/>
        <item x="345"/>
        <item x="346"/>
        <item x="162"/>
        <item x="477"/>
        <item x="478"/>
        <item x="479"/>
        <item x="228"/>
        <item x="160"/>
        <item x="171"/>
        <item x="501"/>
        <item x="502"/>
        <item x="165"/>
        <item x="157"/>
        <item x="163"/>
        <item x="164"/>
        <item x="166"/>
        <item x="167"/>
        <item x="168"/>
        <item x="170"/>
        <item x="395"/>
        <item x="396"/>
        <item x="397"/>
        <item x="199"/>
        <item x="30"/>
        <item x="470"/>
        <item x="471"/>
        <item x="472"/>
        <item x="473"/>
        <item x="474"/>
        <item x="475"/>
        <item x="476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349"/>
        <item x="172"/>
        <item x="173"/>
        <item x="174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214"/>
        <item x="269"/>
        <item x="175"/>
        <item x="226"/>
        <item x="79"/>
        <item x="28"/>
        <item x="106"/>
        <item x="193"/>
        <item x="23"/>
        <item x="24"/>
        <item x="462"/>
        <item x="465"/>
        <item x="236"/>
        <item x="237"/>
        <item x="494"/>
        <item x="495"/>
        <item x="496"/>
        <item x="497"/>
        <item x="350"/>
        <item x="194"/>
        <item x="195"/>
        <item x="196"/>
        <item x="197"/>
        <item x="198"/>
        <item x="229"/>
        <item x="230"/>
        <item x="272"/>
        <item x="503"/>
        <item x="182"/>
        <item x="227"/>
        <item x="504"/>
        <item x="154"/>
        <item x="271"/>
        <item x="505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506"/>
        <item x="240"/>
        <item x="507"/>
        <item x="241"/>
        <item x="242"/>
        <item x="243"/>
        <item x="244"/>
        <item x="508"/>
        <item x="211"/>
        <item x="213"/>
        <item x="279"/>
        <item x="212"/>
        <item x="200"/>
        <item x="201"/>
        <item x="238"/>
        <item x="239"/>
        <item x="363"/>
        <item x="364"/>
        <item x="392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60"/>
        <item x="461"/>
        <item x="463"/>
        <item x="464"/>
        <item x="498"/>
        <item x="499"/>
        <item x="245"/>
        <item x="356"/>
        <item x="264"/>
        <item x="265"/>
        <item x="267"/>
        <item x="270"/>
        <item x="351"/>
        <item x="301"/>
        <item x="278"/>
        <item x="354"/>
        <item x="231"/>
        <item x="232"/>
        <item x="233"/>
        <item x="234"/>
        <item x="235"/>
        <item x="266"/>
        <item x="348"/>
        <item x="511"/>
        <item x="1"/>
        <item x="31"/>
        <item x="268"/>
        <item x="273"/>
        <item x="274"/>
        <item x="275"/>
        <item x="276"/>
        <item x="277"/>
        <item x="280"/>
        <item x="393"/>
        <item x="357"/>
        <item x="347"/>
        <item x="512"/>
        <item x="352"/>
        <item x="353"/>
        <item x="355"/>
        <item x="2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513"/>
        <item x="336"/>
        <item x="514"/>
        <item x="515"/>
        <item x="323"/>
        <item x="325"/>
        <item x="516"/>
        <item x="517"/>
        <item x="518"/>
        <item x="335"/>
        <item x="519"/>
        <item x="326"/>
        <item x="327"/>
        <item x="328"/>
        <item x="329"/>
        <item x="330"/>
        <item x="333"/>
        <item x="334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51"/>
        <item x="32"/>
        <item x="161"/>
        <item x="331"/>
        <item x="332"/>
        <item x="367"/>
        <item x="368"/>
        <item x="369"/>
        <item x="370"/>
        <item x="371"/>
        <item x="394"/>
        <item x="500"/>
        <item x="509"/>
        <item x="510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t="default"/>
      </items>
    </pivotField>
    <pivotField showAll="0"/>
    <pivotField dataField="1" showAll="0"/>
    <pivotField axis="axisRow" showAll="0">
      <items count="272">
        <item x="18"/>
        <item x="13"/>
        <item x="202"/>
        <item x="24"/>
        <item x="3"/>
        <item x="4"/>
        <item x="7"/>
        <item x="12"/>
        <item x="200"/>
        <item x="14"/>
        <item x="9"/>
        <item x="44"/>
        <item x="46"/>
        <item x="8"/>
        <item x="10"/>
        <item x="47"/>
        <item x="48"/>
        <item x="203"/>
        <item x="19"/>
        <item x="20"/>
        <item x="21"/>
        <item x="49"/>
        <item x="50"/>
        <item x="65"/>
        <item x="51"/>
        <item x="15"/>
        <item x="89"/>
        <item x="204"/>
        <item x="80"/>
        <item x="74"/>
        <item x="53"/>
        <item x="54"/>
        <item x="35"/>
        <item x="66"/>
        <item x="67"/>
        <item x="93"/>
        <item x="156"/>
        <item x="173"/>
        <item x="28"/>
        <item x="55"/>
        <item x="56"/>
        <item x="57"/>
        <item x="199"/>
        <item x="201"/>
        <item x="58"/>
        <item x="60"/>
        <item x="84"/>
        <item x="198"/>
        <item x="61"/>
        <item x="68"/>
        <item x="0"/>
        <item x="62"/>
        <item x="63"/>
        <item x="64"/>
        <item x="69"/>
        <item x="70"/>
        <item x="31"/>
        <item x="75"/>
        <item x="205"/>
        <item x="208"/>
        <item x="174"/>
        <item x="209"/>
        <item x="86"/>
        <item x="130"/>
        <item x="16"/>
        <item x="30"/>
        <item x="210"/>
        <item x="76"/>
        <item x="77"/>
        <item x="95"/>
        <item x="127"/>
        <item x="32"/>
        <item x="25"/>
        <item x="45"/>
        <item x="34"/>
        <item x="72"/>
        <item x="211"/>
        <item x="36"/>
        <item x="29"/>
        <item x="212"/>
        <item x="213"/>
        <item x="40"/>
        <item x="41"/>
        <item x="33"/>
        <item x="214"/>
        <item x="96"/>
        <item x="78"/>
        <item x="98"/>
        <item x="82"/>
        <item x="27"/>
        <item x="109"/>
        <item x="39"/>
        <item x="131"/>
        <item x="215"/>
        <item x="79"/>
        <item x="81"/>
        <item x="99"/>
        <item x="186"/>
        <item x="23"/>
        <item x="91"/>
        <item x="155"/>
        <item x="216"/>
        <item x="217"/>
        <item x="218"/>
        <item x="219"/>
        <item x="220"/>
        <item x="85"/>
        <item x="88"/>
        <item x="221"/>
        <item x="222"/>
        <item x="146"/>
        <item x="102"/>
        <item x="139"/>
        <item x="225"/>
        <item x="226"/>
        <item x="43"/>
        <item x="106"/>
        <item x="71"/>
        <item x="73"/>
        <item x="83"/>
        <item x="87"/>
        <item x="90"/>
        <item x="92"/>
        <item x="223"/>
        <item x="224"/>
        <item x="100"/>
        <item x="111"/>
        <item x="103"/>
        <item x="227"/>
        <item x="97"/>
        <item x="189"/>
        <item x="37"/>
        <item x="38"/>
        <item x="105"/>
        <item x="104"/>
        <item x="26"/>
        <item x="107"/>
        <item x="108"/>
        <item x="110"/>
        <item x="112"/>
        <item x="113"/>
        <item x="115"/>
        <item x="116"/>
        <item x="117"/>
        <item x="118"/>
        <item x="119"/>
        <item x="121"/>
        <item x="122"/>
        <item x="123"/>
        <item x="135"/>
        <item x="190"/>
        <item x="191"/>
        <item x="125"/>
        <item x="126"/>
        <item x="11"/>
        <item x="162"/>
        <item x="114"/>
        <item x="197"/>
        <item x="140"/>
        <item x="165"/>
        <item x="228"/>
        <item x="137"/>
        <item x="52"/>
        <item x="128"/>
        <item x="120"/>
        <item x="138"/>
        <item x="229"/>
        <item x="59"/>
        <item x="124"/>
        <item x="94"/>
        <item x="164"/>
        <item x="230"/>
        <item x="136"/>
        <item x="231"/>
        <item x="149"/>
        <item x="232"/>
        <item x="150"/>
        <item x="151"/>
        <item x="152"/>
        <item x="153"/>
        <item x="233"/>
        <item x="132"/>
        <item x="134"/>
        <item x="171"/>
        <item x="175"/>
        <item x="234"/>
        <item x="22"/>
        <item x="133"/>
        <item x="101"/>
        <item x="129"/>
        <item x="147"/>
        <item x="148"/>
        <item x="206"/>
        <item x="154"/>
        <item x="196"/>
        <item x="157"/>
        <item x="158"/>
        <item x="160"/>
        <item x="163"/>
        <item x="5"/>
        <item x="170"/>
        <item x="194"/>
        <item x="141"/>
        <item x="142"/>
        <item x="143"/>
        <item x="144"/>
        <item x="145"/>
        <item x="235"/>
        <item x="159"/>
        <item x="187"/>
        <item x="188"/>
        <item x="161"/>
        <item x="236"/>
        <item x="237"/>
        <item x="238"/>
        <item x="268"/>
        <item x="1"/>
        <item x="6"/>
        <item x="17"/>
        <item x="42"/>
        <item x="166"/>
        <item x="167"/>
        <item x="168"/>
        <item x="169"/>
        <item x="172"/>
        <item x="239"/>
        <item x="192"/>
        <item x="193"/>
        <item x="195"/>
        <item x="2"/>
        <item x="176"/>
        <item x="178"/>
        <item x="240"/>
        <item x="185"/>
        <item x="241"/>
        <item x="242"/>
        <item x="177"/>
        <item x="179"/>
        <item x="243"/>
        <item x="244"/>
        <item x="245"/>
        <item x="184"/>
        <item x="246"/>
        <item x="180"/>
        <item x="183"/>
        <item x="247"/>
        <item x="248"/>
        <item x="249"/>
        <item x="250"/>
        <item x="251"/>
        <item x="252"/>
        <item x="253"/>
        <item x="254"/>
        <item x="255"/>
        <item x="256"/>
        <item x="181"/>
        <item x="182"/>
        <item x="207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t="default"/>
      </items>
    </pivotField>
    <pivotField showAll="0"/>
    <pivotField showAll="0"/>
    <pivotField showAll="0"/>
    <pivotField showAll="0"/>
    <pivotField axis="axisRow" showAll="0">
      <items count="7">
        <item x="0"/>
        <item x="2"/>
        <item x="5"/>
        <item x="3"/>
        <item x="4"/>
        <item x="1"/>
        <item t="default"/>
      </items>
    </pivotField>
    <pivotField showAll="0"/>
    <pivotField showAll="0" defaultSubtotal="0"/>
    <pivotField axis="axisPage" multipleItemSelectionAllowed="1" showAll="0">
      <items count="46">
        <item h="1" x="2"/>
        <item h="1" x="0"/>
        <item h="1" x="1"/>
        <item x="10"/>
        <item x="21"/>
        <item x="17"/>
        <item x="5"/>
        <item x="6"/>
        <item x="31"/>
        <item x="12"/>
        <item x="27"/>
        <item x="33"/>
        <item x="4"/>
        <item x="13"/>
        <item x="15"/>
        <item x="8"/>
        <item x="19"/>
        <item x="20"/>
        <item x="22"/>
        <item x="25"/>
        <item x="34"/>
        <item x="26"/>
        <item x="30"/>
        <item x="35"/>
        <item x="38"/>
        <item x="41"/>
        <item x="40"/>
        <item x="3"/>
        <item x="7"/>
        <item x="9"/>
        <item x="11"/>
        <item x="14"/>
        <item x="16"/>
        <item x="18"/>
        <item x="23"/>
        <item x="24"/>
        <item x="28"/>
        <item x="29"/>
        <item x="32"/>
        <item x="36"/>
        <item x="37"/>
        <item x="39"/>
        <item x="42"/>
        <item x="43"/>
        <item x="44"/>
        <item t="default"/>
      </items>
    </pivotField>
    <pivotField axis="axisRow" multipleItemSelectionAllowed="1" showAll="0" sortType="ascending">
      <items count="7">
        <item sd="0" x="2"/>
        <item sd="0" x="1"/>
        <item sd="0" x="4"/>
        <item sd="0" x="3"/>
        <item sd="0" x="5"/>
        <item sd="0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4">
    <field x="12"/>
    <field x="3"/>
    <field x="0"/>
    <field x="8"/>
  </rowFields>
  <rowItems count="6">
    <i>
      <x v="3"/>
    </i>
    <i>
      <x/>
    </i>
    <i>
      <x v="4"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Soma de Quantidade de itens" fld="2" baseField="0" baseItem="15"/>
    <dataField name="Soma de Quantidade de itens2" fld="2" showDataAs="percentOfTotal" baseField="12" baseItem="0" numFmtId="10"/>
  </dataFields>
  <chartFormats count="3">
    <chartFormat chart="16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5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5" format="3">
      <pivotArea type="data" outline="0" fieldPosition="0">
        <references count="2">
          <reference field="4294967294" count="1" selected="0">
            <x v="1"/>
          </reference>
          <reference field="1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ela dinâmica18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76">
  <location ref="D4:F21" firstHeaderRow="1" firstDataRow="1" firstDataCol="0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K100" totalsRowShown="0">
  <autoFilter ref="A1:K100" xr:uid="{00000000-0009-0000-0100-000001000000}"/>
  <tableColumns count="11">
    <tableColumn id="1" xr3:uid="{00000000-0010-0000-0000-000001000000}" name="Comprador"/>
    <tableColumn id="2" xr3:uid="{00000000-0010-0000-0000-000002000000}" name="Pedido nº"/>
    <tableColumn id="3" xr3:uid="{00000000-0010-0000-0000-000003000000}" name="Quantidade de itens"/>
    <tableColumn id="4" xr3:uid="{00000000-0010-0000-0000-000004000000}" name="Processo nº"/>
    <tableColumn id="5" xr3:uid="{00000000-0010-0000-0000-000005000000}" name="Objeto"/>
    <tableColumn id="6" xr3:uid="{00000000-0010-0000-0000-000006000000}" name="Requisitante"/>
    <tableColumn id="7" xr3:uid="{00000000-0010-0000-0000-000007000000}" name="Valor total estimado"/>
    <tableColumn id="8" xr3:uid="{00000000-0010-0000-0000-000008000000}" name="Onde o processo se encontra?"/>
    <tableColumn id="9" xr3:uid="{00000000-0010-0000-0000-000009000000}" name="Desde quando está lá?"/>
    <tableColumn id="10" xr3:uid="{00000000-0010-0000-0000-00000A000000}" name="Status atual do processo"/>
    <tableColumn id="11" xr3:uid="{00000000-0010-0000-0000-00000B000000}" name="Possível procedimento de compr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1:K45" totalsRowShown="0">
  <autoFilter ref="A1:K45" xr:uid="{00000000-0009-0000-0100-000003000000}"/>
  <tableColumns count="11">
    <tableColumn id="1" xr3:uid="{00000000-0010-0000-0100-000001000000}" name="Comprador"/>
    <tableColumn id="2" xr3:uid="{00000000-0010-0000-0100-000002000000}" name="Pedido nº"/>
    <tableColumn id="3" xr3:uid="{00000000-0010-0000-0100-000003000000}" name="Quantidade de itens"/>
    <tableColumn id="4" xr3:uid="{00000000-0010-0000-0100-000004000000}" name="Processo nº"/>
    <tableColumn id="5" xr3:uid="{00000000-0010-0000-0100-000005000000}" name="Objeto"/>
    <tableColumn id="6" xr3:uid="{00000000-0010-0000-0100-000006000000}" name="Requisitante"/>
    <tableColumn id="7" xr3:uid="{00000000-0010-0000-0100-000007000000}" name="Valor total estimado"/>
    <tableColumn id="8" xr3:uid="{00000000-0010-0000-0100-000008000000}" name="Onde o processo se encontra?"/>
    <tableColumn id="9" xr3:uid="{00000000-0010-0000-0100-000009000000}" name="Desde quando está lá?"/>
    <tableColumn id="10" xr3:uid="{00000000-0010-0000-0100-00000A000000}" name="Status atual do processo"/>
    <tableColumn id="11" xr3:uid="{00000000-0010-0000-0100-00000B000000}" name="Possível procedimento de compra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2" displayName="Tabela2" ref="A3:J4" totalsRowShown="0" headerRowDxfId="59" dataDxfId="57" headerRowBorderDxfId="58" tableBorderDxfId="56" totalsRowBorderDxfId="55" dataCellStyle="Moeda">
  <tableColumns count="10">
    <tableColumn id="1" xr3:uid="{00000000-0010-0000-0200-000001000000}" name="Unidade" dataDxfId="54"/>
    <tableColumn id="2" xr3:uid="{00000000-0010-0000-0200-000002000000}" name="Quantidade de processos" dataDxfId="53"/>
    <tableColumn id="3" xr3:uid="{00000000-0010-0000-0200-000003000000}" name="Quantidade de itens" dataDxfId="52"/>
    <tableColumn id="9" xr3:uid="{00000000-0010-0000-0200-000009000000}" name="Quantidade de itens cancelados e desertos" dataDxfId="51"/>
    <tableColumn id="10" xr3:uid="{00000000-0010-0000-0200-00000A000000}" name="Total de itens adquiridos" dataDxfId="50"/>
    <tableColumn id="4" xr3:uid="{00000000-0010-0000-0200-000004000000}" name="Valor Total Estimado" dataDxfId="49" dataCellStyle="Moeda"/>
    <tableColumn id="5" xr3:uid="{00000000-0010-0000-0200-000005000000}" name="Valor dos itens cancelados e desertos" dataDxfId="48" dataCellStyle="Moeda"/>
    <tableColumn id="6" xr3:uid="{00000000-0010-0000-0200-000006000000}" name="Valor Total Contratado" dataDxfId="47" dataCellStyle="Moeda"/>
    <tableColumn id="7" xr3:uid="{00000000-0010-0000-0200-000007000000}" name="Valor Total Economizado" dataDxfId="46" dataCellStyle="Moeda"/>
    <tableColumn id="8" xr3:uid="{00000000-0010-0000-0200-000008000000}" name="% Economizado" dataDxfId="45" dataCellStyle="Porcentagem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35" displayName="Tabela35" ref="A7:J8" totalsRowShown="0" headerRowDxfId="44" dataDxfId="42" headerRowBorderDxfId="43" tableBorderDxfId="41" totalsRowBorderDxfId="40" dataCellStyle="Moeda">
  <tableColumns count="10">
    <tableColumn id="1" xr3:uid="{00000000-0010-0000-0300-000001000000}" name="Unidade" dataDxfId="39"/>
    <tableColumn id="2" xr3:uid="{00000000-0010-0000-0300-000002000000}" name="Quantidade de processos" dataDxfId="38"/>
    <tableColumn id="3" xr3:uid="{00000000-0010-0000-0300-000003000000}" name="Quantidade de itens" dataDxfId="37"/>
    <tableColumn id="9" xr3:uid="{00000000-0010-0000-0300-000009000000}" name="Quantidade de itens cancelados e desertos" dataDxfId="36"/>
    <tableColumn id="11" xr3:uid="{00000000-0010-0000-0300-00000B000000}" name="Total de itens adquiridos" dataDxfId="35"/>
    <tableColumn id="4" xr3:uid="{00000000-0010-0000-0300-000004000000}" name="Valor Total Estimado" dataDxfId="34" dataCellStyle="Moeda"/>
    <tableColumn id="5" xr3:uid="{00000000-0010-0000-0300-000005000000}" name="Valor dos itens cancelados e desertos" dataDxfId="33" dataCellStyle="Moeda"/>
    <tableColumn id="6" xr3:uid="{00000000-0010-0000-0300-000006000000}" name="Valor Total Contratado" dataDxfId="32" dataCellStyle="Moeda"/>
    <tableColumn id="7" xr3:uid="{00000000-0010-0000-0300-000007000000}" name="Valor Total Economizado" dataDxfId="31" dataCellStyle="Moeda"/>
    <tableColumn id="8" xr3:uid="{00000000-0010-0000-0300-000008000000}" name="% Economizado" dataDxfId="30" dataCellStyle="Porcentagem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26" displayName="Tabela26" ref="A14:J15" totalsRowShown="0" headerRowDxfId="29" dataDxfId="27" headerRowBorderDxfId="28" tableBorderDxfId="26" totalsRowBorderDxfId="25" dataCellStyle="Moeda">
  <tableColumns count="10">
    <tableColumn id="1" xr3:uid="{00000000-0010-0000-0400-000001000000}" name="Unidade" dataDxfId="24"/>
    <tableColumn id="2" xr3:uid="{00000000-0010-0000-0400-000002000000}" name="Quantidade de processos" dataDxfId="23"/>
    <tableColumn id="3" xr3:uid="{00000000-0010-0000-0400-000003000000}" name="Quantidade de itens" dataDxfId="22"/>
    <tableColumn id="9" xr3:uid="{00000000-0010-0000-0400-000009000000}" name="Quantidade de itens cancelados e desertos" dataDxfId="21"/>
    <tableColumn id="10" xr3:uid="{00000000-0010-0000-0400-00000A000000}" name="Total de itens adquiridos" dataDxfId="20"/>
    <tableColumn id="4" xr3:uid="{00000000-0010-0000-0400-000004000000}" name="Valor Total Estimado" dataDxfId="19" dataCellStyle="Moeda"/>
    <tableColumn id="5" xr3:uid="{00000000-0010-0000-0400-000005000000}" name="Valor dos itens cancelados e desertos" dataDxfId="18" dataCellStyle="Moeda"/>
    <tableColumn id="6" xr3:uid="{00000000-0010-0000-0400-000006000000}" name="Valor Total Contratado" dataDxfId="17" dataCellStyle="Moeda"/>
    <tableColumn id="7" xr3:uid="{00000000-0010-0000-0400-000007000000}" name="Valor Total Economizado" dataDxfId="16" dataCellStyle="Moeda">
      <calculatedColumnFormula>Tabela26[[#This Row],[Valor Total Estimado]]-Tabela26[[#This Row],[Valor dos itens cancelados e desertos]]-Tabela26[[#This Row],[Valor Total Contratado]]</calculatedColumnFormula>
    </tableColumn>
    <tableColumn id="8" xr3:uid="{00000000-0010-0000-0400-000008000000}" name="% Economizado" dataDxfId="15" dataCellStyle="Porcentagem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357" displayName="Tabela357" ref="A18:J19" totalsRowShown="0" headerRowDxfId="14" dataDxfId="12" headerRowBorderDxfId="13" tableBorderDxfId="11" totalsRowBorderDxfId="10" dataCellStyle="Moeda">
  <tableColumns count="10">
    <tableColumn id="1" xr3:uid="{00000000-0010-0000-0500-000001000000}" name="Unidade" dataDxfId="9"/>
    <tableColumn id="2" xr3:uid="{00000000-0010-0000-0500-000002000000}" name="Quantidade de processos" dataDxfId="8"/>
    <tableColumn id="3" xr3:uid="{00000000-0010-0000-0500-000003000000}" name="Quantidade de itens" dataDxfId="7"/>
    <tableColumn id="9" xr3:uid="{00000000-0010-0000-0500-000009000000}" name="Quantidade de itens cancelados e desertos" dataDxfId="6"/>
    <tableColumn id="11" xr3:uid="{00000000-0010-0000-0500-00000B000000}" name="Total de itens adquiridos" dataDxfId="5"/>
    <tableColumn id="4" xr3:uid="{00000000-0010-0000-0500-000004000000}" name="Valor Total Estimado" dataDxfId="4" dataCellStyle="Moeda"/>
    <tableColumn id="5" xr3:uid="{00000000-0010-0000-0500-000005000000}" name="Valor dos itens cancelados e desertos" dataDxfId="3" dataCellStyle="Moeda"/>
    <tableColumn id="6" xr3:uid="{00000000-0010-0000-0500-000006000000}" name="Valor Total Contratado" dataDxfId="2" dataCellStyle="Moeda"/>
    <tableColumn id="7" xr3:uid="{00000000-0010-0000-0500-000007000000}" name="Valor Total Economizado" dataDxfId="1" dataCellStyle="Moeda">
      <calculatedColumnFormula>Tabela357[[#This Row],[Valor Total Estimado]]-Tabela357[[#This Row],[Valor dos itens cancelados e desertos]]-Tabela357[[#This Row],[Valor Total Contratado]]</calculatedColumnFormula>
    </tableColumn>
    <tableColumn id="8" xr3:uid="{00000000-0010-0000-0500-000008000000}" name="% Economizado" dataDxfId="0" dataCellStyle="Porcentagem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1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K46"/>
  <sheetViews>
    <sheetView workbookViewId="0">
      <selection activeCell="F27" sqref="F27"/>
    </sheetView>
  </sheetViews>
  <sheetFormatPr defaultRowHeight="15" x14ac:dyDescent="0.25"/>
  <cols>
    <col min="1" max="1" width="12.42578125" customWidth="1"/>
    <col min="2" max="2" width="11.28515625" customWidth="1"/>
    <col min="3" max="3" width="19.7109375" customWidth="1"/>
    <col min="4" max="4" width="12.7109375" customWidth="1"/>
    <col min="6" max="6" width="13.28515625" customWidth="1"/>
    <col min="7" max="7" width="19.85546875" customWidth="1"/>
    <col min="8" max="8" width="28" customWidth="1"/>
    <col min="9" max="9" width="21.7109375" customWidth="1"/>
    <col min="10" max="10" width="23.28515625" customWidth="1"/>
    <col min="11" max="11" width="32.140625" customWidth="1"/>
  </cols>
  <sheetData>
    <row r="1" spans="1:11" x14ac:dyDescent="0.25">
      <c r="A1" t="s">
        <v>0</v>
      </c>
      <c r="B1" t="s">
        <v>1</v>
      </c>
      <c r="C1" t="s">
        <v>5</v>
      </c>
      <c r="D1" t="s">
        <v>2</v>
      </c>
      <c r="E1" t="s">
        <v>3</v>
      </c>
      <c r="F1" t="s">
        <v>4</v>
      </c>
      <c r="G1" t="s">
        <v>6</v>
      </c>
      <c r="H1" t="s">
        <v>10</v>
      </c>
      <c r="I1" t="s">
        <v>8</v>
      </c>
      <c r="J1" t="s">
        <v>9</v>
      </c>
      <c r="K1" t="s">
        <v>7</v>
      </c>
    </row>
    <row r="4" spans="1:11" x14ac:dyDescent="0.25">
      <c r="B4" t="s">
        <v>23</v>
      </c>
      <c r="C4">
        <v>40</v>
      </c>
      <c r="E4" t="s">
        <v>13</v>
      </c>
      <c r="F4" t="s">
        <v>21</v>
      </c>
      <c r="G4">
        <v>352860.57</v>
      </c>
      <c r="H4" t="s">
        <v>21</v>
      </c>
    </row>
    <row r="5" spans="1:11" x14ac:dyDescent="0.25">
      <c r="B5" t="s">
        <v>24</v>
      </c>
      <c r="C5">
        <v>1</v>
      </c>
      <c r="E5" t="s">
        <v>13</v>
      </c>
      <c r="F5" t="s">
        <v>21</v>
      </c>
      <c r="G5">
        <v>5091.0600000000004</v>
      </c>
      <c r="H5" t="s">
        <v>21</v>
      </c>
    </row>
    <row r="9" spans="1:11" x14ac:dyDescent="0.25">
      <c r="B9" t="s">
        <v>41</v>
      </c>
      <c r="C9">
        <v>1</v>
      </c>
      <c r="E9" t="s">
        <v>42</v>
      </c>
      <c r="F9" t="s">
        <v>38</v>
      </c>
      <c r="G9">
        <v>2205748.2999999998</v>
      </c>
      <c r="H9" t="s">
        <v>38</v>
      </c>
      <c r="I9" s="2">
        <v>44403</v>
      </c>
    </row>
    <row r="10" spans="1:11" x14ac:dyDescent="0.25">
      <c r="B10" t="s">
        <v>43</v>
      </c>
      <c r="C10">
        <v>1</v>
      </c>
      <c r="E10" t="s">
        <v>44</v>
      </c>
      <c r="F10" t="s">
        <v>38</v>
      </c>
      <c r="G10">
        <v>12272566.550000001</v>
      </c>
      <c r="H10" t="s">
        <v>38</v>
      </c>
      <c r="I10" s="2">
        <v>44403</v>
      </c>
    </row>
    <row r="13" spans="1:11" x14ac:dyDescent="0.25">
      <c r="B13" t="s">
        <v>53</v>
      </c>
      <c r="C13">
        <v>11</v>
      </c>
      <c r="E13" t="s">
        <v>54</v>
      </c>
      <c r="F13" t="s">
        <v>38</v>
      </c>
      <c r="G13">
        <v>937671.92999999993</v>
      </c>
      <c r="H13" t="s">
        <v>38</v>
      </c>
      <c r="I13" s="2">
        <v>44400</v>
      </c>
    </row>
    <row r="23" spans="2:3" x14ac:dyDescent="0.25">
      <c r="B23" t="s">
        <v>168</v>
      </c>
      <c r="C23">
        <v>1</v>
      </c>
    </row>
    <row r="28" spans="2:3" x14ac:dyDescent="0.25">
      <c r="B28" t="s">
        <v>177</v>
      </c>
      <c r="C28">
        <v>6</v>
      </c>
    </row>
    <row r="31" spans="2:3" x14ac:dyDescent="0.25">
      <c r="B31" t="s">
        <v>180</v>
      </c>
      <c r="C31">
        <v>1</v>
      </c>
    </row>
    <row r="33" spans="1:8" x14ac:dyDescent="0.25">
      <c r="B33" t="s">
        <v>182</v>
      </c>
      <c r="C33">
        <v>24</v>
      </c>
    </row>
    <row r="34" spans="1:8" x14ac:dyDescent="0.25">
      <c r="B34" t="s">
        <v>183</v>
      </c>
      <c r="C34">
        <v>1</v>
      </c>
    </row>
    <row r="36" spans="1:8" x14ac:dyDescent="0.25">
      <c r="B36" t="s">
        <v>185</v>
      </c>
      <c r="C36">
        <v>1</v>
      </c>
    </row>
    <row r="39" spans="1:8" x14ac:dyDescent="0.25">
      <c r="B39" t="s">
        <v>188</v>
      </c>
      <c r="C39">
        <v>1</v>
      </c>
    </row>
    <row r="46" spans="1:8" x14ac:dyDescent="0.25">
      <c r="A46" t="s">
        <v>166</v>
      </c>
      <c r="B46">
        <v>59</v>
      </c>
      <c r="C46">
        <v>277</v>
      </c>
      <c r="D46">
        <v>32</v>
      </c>
      <c r="E46" t="s">
        <v>137</v>
      </c>
      <c r="G46">
        <v>224772863.44010001</v>
      </c>
      <c r="H46" t="s">
        <v>137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3"/>
  <sheetViews>
    <sheetView topLeftCell="A28" zoomScaleNormal="100" workbookViewId="0">
      <selection activeCell="A33" sqref="A33:B33"/>
    </sheetView>
  </sheetViews>
  <sheetFormatPr defaultRowHeight="15" x14ac:dyDescent="0.25"/>
  <cols>
    <col min="1" max="1" width="10.7109375" style="3" bestFit="1" customWidth="1"/>
    <col min="2" max="2" width="16.140625" style="3" customWidth="1"/>
    <col min="3" max="4" width="17.140625" style="3" customWidth="1"/>
    <col min="5" max="5" width="15.5703125" style="3" customWidth="1"/>
    <col min="6" max="6" width="13.85546875" style="3" bestFit="1" customWidth="1"/>
    <col min="7" max="8" width="14.7109375" style="3" customWidth="1"/>
    <col min="9" max="16384" width="9.140625" style="3"/>
  </cols>
  <sheetData>
    <row r="1" spans="1:20" ht="105" customHeight="1" x14ac:dyDescent="0.25">
      <c r="A1" s="124"/>
      <c r="B1" s="125"/>
      <c r="C1" s="125"/>
      <c r="D1" s="125"/>
      <c r="E1" s="125"/>
      <c r="F1" s="125"/>
      <c r="G1" s="111" t="s">
        <v>423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/>
    </row>
    <row r="2" spans="1:20" ht="30" x14ac:dyDescent="0.25">
      <c r="A2" s="48" t="s">
        <v>200</v>
      </c>
      <c r="B2" s="48" t="s">
        <v>198</v>
      </c>
      <c r="C2" s="48" t="s">
        <v>678</v>
      </c>
      <c r="D2" s="48" t="s">
        <v>680</v>
      </c>
      <c r="E2" s="48" t="s">
        <v>683</v>
      </c>
      <c r="H2" s="50"/>
    </row>
    <row r="3" spans="1:20" x14ac:dyDescent="0.25">
      <c r="A3" s="8">
        <f>Índice!C604</f>
        <v>2711</v>
      </c>
      <c r="B3" s="8">
        <f>Índice!C606</f>
        <v>971</v>
      </c>
      <c r="C3" s="8">
        <f>Índice!C608</f>
        <v>1295</v>
      </c>
      <c r="D3" s="8">
        <f>Índice!C610</f>
        <v>439</v>
      </c>
      <c r="E3" s="8">
        <f>Índice!C612</f>
        <v>6</v>
      </c>
    </row>
    <row r="4" spans="1:20" x14ac:dyDescent="0.25">
      <c r="A4" s="40">
        <f>A3/A3</f>
        <v>1</v>
      </c>
      <c r="B4" s="41">
        <f>B3/A3</f>
        <v>0.35817041682036149</v>
      </c>
      <c r="C4" s="41">
        <f>C3/A3</f>
        <v>0.47768351161932865</v>
      </c>
      <c r="D4" s="41">
        <f>D3/A3</f>
        <v>0.16193286610106972</v>
      </c>
      <c r="E4" s="41">
        <f>E3/A3</f>
        <v>2.2132054592401327E-3</v>
      </c>
      <c r="H4" s="49"/>
    </row>
    <row r="6" spans="1:20" x14ac:dyDescent="0.25">
      <c r="C6" s="63"/>
      <c r="D6" s="63"/>
    </row>
    <row r="22" spans="1:5" ht="15.75" customHeight="1" x14ac:dyDescent="0.25"/>
    <row r="23" spans="1:5" ht="58.5" customHeight="1" x14ac:dyDescent="0.25">
      <c r="A23" s="93" t="s">
        <v>422</v>
      </c>
      <c r="B23" s="93"/>
      <c r="E23" s="71"/>
    </row>
    <row r="24" spans="1:5" ht="45" customHeight="1" x14ac:dyDescent="0.25">
      <c r="A24" s="93" t="s">
        <v>466</v>
      </c>
      <c r="B24" s="93"/>
      <c r="E24" s="71"/>
    </row>
    <row r="25" spans="1:5" ht="36.75" customHeight="1" x14ac:dyDescent="0.25">
      <c r="A25" s="93" t="s">
        <v>469</v>
      </c>
      <c r="B25" s="93"/>
      <c r="E25" s="71"/>
    </row>
    <row r="26" spans="1:5" ht="45" customHeight="1" x14ac:dyDescent="0.25">
      <c r="A26" s="93" t="s">
        <v>654</v>
      </c>
      <c r="B26" s="93"/>
      <c r="E26" s="71"/>
    </row>
    <row r="27" spans="1:5" ht="45.75" customHeight="1" x14ac:dyDescent="0.25">
      <c r="A27" s="93" t="s">
        <v>749</v>
      </c>
      <c r="B27" s="93"/>
    </row>
    <row r="28" spans="1:5" ht="45.75" customHeight="1" x14ac:dyDescent="0.25">
      <c r="A28" s="93" t="s">
        <v>848</v>
      </c>
      <c r="B28" s="93"/>
    </row>
    <row r="29" spans="1:5" ht="76.5" customHeight="1" x14ac:dyDescent="0.25">
      <c r="A29" s="93" t="s">
        <v>972</v>
      </c>
      <c r="B29" s="93"/>
      <c r="C29" s="71"/>
    </row>
    <row r="30" spans="1:5" ht="72" customHeight="1" x14ac:dyDescent="0.25">
      <c r="A30" s="93" t="s">
        <v>1078</v>
      </c>
      <c r="B30" s="93"/>
      <c r="C30" s="71"/>
    </row>
    <row r="31" spans="1:5" ht="67.5" customHeight="1" x14ac:dyDescent="0.25">
      <c r="A31" s="93" t="s">
        <v>1205</v>
      </c>
      <c r="B31" s="93"/>
      <c r="C31" s="71"/>
    </row>
    <row r="32" spans="1:5" ht="75.75" customHeight="1" x14ac:dyDescent="0.25">
      <c r="A32" s="93" t="s">
        <v>1381</v>
      </c>
      <c r="B32" s="93"/>
      <c r="C32" s="71"/>
    </row>
    <row r="33" spans="1:3" ht="45.75" customHeight="1" x14ac:dyDescent="0.25">
      <c r="A33" s="93" t="s">
        <v>1468</v>
      </c>
      <c r="B33" s="93"/>
      <c r="C33" s="71"/>
    </row>
  </sheetData>
  <mergeCells count="13">
    <mergeCell ref="A33:B33"/>
    <mergeCell ref="A32:B32"/>
    <mergeCell ref="A31:B31"/>
    <mergeCell ref="G1:T1"/>
    <mergeCell ref="A1:F1"/>
    <mergeCell ref="A23:B23"/>
    <mergeCell ref="A24:B24"/>
    <mergeCell ref="A25:B25"/>
    <mergeCell ref="A30:B30"/>
    <mergeCell ref="A29:B29"/>
    <mergeCell ref="A28:B28"/>
    <mergeCell ref="A26:B26"/>
    <mergeCell ref="A27:B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3"/>
  <sheetViews>
    <sheetView workbookViewId="0">
      <pane ySplit="1" topLeftCell="A26" activePane="bottomLeft" state="frozen"/>
      <selection pane="bottomLeft" activeCell="A33" sqref="A33:C33"/>
    </sheetView>
  </sheetViews>
  <sheetFormatPr defaultRowHeight="15" x14ac:dyDescent="0.25"/>
  <cols>
    <col min="1" max="1" width="9.140625" style="3" customWidth="1"/>
    <col min="2" max="2" width="11.7109375" style="3" customWidth="1"/>
    <col min="3" max="3" width="12.140625" style="3" customWidth="1"/>
    <col min="4" max="4" width="11.5703125" style="3" customWidth="1"/>
    <col min="5" max="5" width="14.7109375" style="3" customWidth="1"/>
    <col min="6" max="6" width="13.42578125" style="3" customWidth="1"/>
    <col min="7" max="16384" width="9.140625" style="3"/>
  </cols>
  <sheetData>
    <row r="1" spans="1:18" ht="105" customHeight="1" x14ac:dyDescent="0.25">
      <c r="A1" s="109"/>
      <c r="B1" s="109"/>
      <c r="C1" s="109"/>
      <c r="D1" s="109"/>
      <c r="E1" s="109"/>
      <c r="F1" s="109"/>
      <c r="G1" s="126" t="s">
        <v>423</v>
      </c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45" x14ac:dyDescent="0.25">
      <c r="A2" s="51" t="s">
        <v>229</v>
      </c>
      <c r="B2" s="51" t="s">
        <v>197</v>
      </c>
      <c r="C2" s="51" t="s">
        <v>677</v>
      </c>
      <c r="D2" s="51" t="s">
        <v>688</v>
      </c>
      <c r="E2" s="51" t="s">
        <v>682</v>
      </c>
    </row>
    <row r="3" spans="1:18" x14ac:dyDescent="0.25">
      <c r="A3" s="8">
        <f>Índice!A604</f>
        <v>565</v>
      </c>
      <c r="B3" s="8">
        <f>Índice!A606</f>
        <v>198</v>
      </c>
      <c r="C3" s="8">
        <f>Índice!A608</f>
        <v>329</v>
      </c>
      <c r="D3" s="8">
        <f>Índice!A610</f>
        <v>33</v>
      </c>
      <c r="E3" s="8">
        <f>Índice!A612</f>
        <v>5</v>
      </c>
    </row>
    <row r="4" spans="1:18" x14ac:dyDescent="0.25">
      <c r="A4" s="41">
        <f>A3/A3</f>
        <v>1</v>
      </c>
      <c r="B4" s="41">
        <f>B3/A3</f>
        <v>0.35044247787610622</v>
      </c>
      <c r="C4" s="41">
        <f>C3/A3</f>
        <v>0.58230088495575216</v>
      </c>
      <c r="D4" s="41">
        <f>D3/A3</f>
        <v>5.8407079646017698E-2</v>
      </c>
      <c r="E4" s="41">
        <f>E3/A3</f>
        <v>8.8495575221238937E-3</v>
      </c>
    </row>
    <row r="23" spans="1:3" ht="58.5" customHeight="1" x14ac:dyDescent="0.25">
      <c r="A23" s="93" t="s">
        <v>422</v>
      </c>
      <c r="B23" s="93"/>
      <c r="C23" s="93"/>
    </row>
    <row r="24" spans="1:3" ht="37.5" customHeight="1" x14ac:dyDescent="0.25">
      <c r="A24" s="93" t="s">
        <v>466</v>
      </c>
      <c r="B24" s="93"/>
      <c r="C24" s="93"/>
    </row>
    <row r="25" spans="1:3" ht="37.5" customHeight="1" x14ac:dyDescent="0.25">
      <c r="A25" s="93" t="s">
        <v>469</v>
      </c>
      <c r="B25" s="93"/>
      <c r="C25" s="93"/>
    </row>
    <row r="26" spans="1:3" ht="31.5" customHeight="1" x14ac:dyDescent="0.25">
      <c r="A26" s="93" t="s">
        <v>654</v>
      </c>
      <c r="B26" s="93"/>
      <c r="C26" s="93"/>
    </row>
    <row r="27" spans="1:3" ht="32.25" customHeight="1" x14ac:dyDescent="0.25">
      <c r="A27" s="93" t="s">
        <v>749</v>
      </c>
      <c r="B27" s="93"/>
      <c r="C27" s="93"/>
    </row>
    <row r="28" spans="1:3" ht="44.25" customHeight="1" x14ac:dyDescent="0.25">
      <c r="A28" s="93" t="s">
        <v>848</v>
      </c>
      <c r="B28" s="93"/>
      <c r="C28" s="93"/>
    </row>
    <row r="29" spans="1:3" ht="35.25" customHeight="1" x14ac:dyDescent="0.25">
      <c r="A29" s="93" t="s">
        <v>972</v>
      </c>
      <c r="B29" s="93"/>
      <c r="C29" s="93"/>
    </row>
    <row r="30" spans="1:3" ht="55.5" customHeight="1" x14ac:dyDescent="0.25">
      <c r="A30" s="93" t="s">
        <v>1078</v>
      </c>
      <c r="B30" s="93"/>
      <c r="C30" s="93"/>
    </row>
    <row r="31" spans="1:3" ht="41.25" customHeight="1" x14ac:dyDescent="0.25">
      <c r="A31" s="93" t="s">
        <v>1205</v>
      </c>
      <c r="B31" s="93"/>
      <c r="C31" s="93"/>
    </row>
    <row r="32" spans="1:3" ht="53.25" customHeight="1" x14ac:dyDescent="0.25">
      <c r="A32" s="93" t="s">
        <v>1381</v>
      </c>
      <c r="B32" s="93"/>
      <c r="C32" s="93"/>
    </row>
    <row r="33" spans="1:3" ht="43.5" customHeight="1" x14ac:dyDescent="0.25">
      <c r="A33" s="93" t="s">
        <v>1468</v>
      </c>
      <c r="B33" s="93"/>
      <c r="C33" s="93"/>
    </row>
  </sheetData>
  <mergeCells count="13">
    <mergeCell ref="A33:C33"/>
    <mergeCell ref="A32:C32"/>
    <mergeCell ref="A31:C31"/>
    <mergeCell ref="A30:C30"/>
    <mergeCell ref="G1:R1"/>
    <mergeCell ref="A23:C23"/>
    <mergeCell ref="A24:C24"/>
    <mergeCell ref="A25:C25"/>
    <mergeCell ref="A29:C29"/>
    <mergeCell ref="A28:C28"/>
    <mergeCell ref="A27:C27"/>
    <mergeCell ref="A26:C26"/>
    <mergeCell ref="A1:F1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3"/>
  <sheetViews>
    <sheetView zoomScaleNormal="100" workbookViewId="0">
      <pane ySplit="1" topLeftCell="A25" activePane="bottomLeft" state="frozen"/>
      <selection pane="bottomLeft" activeCell="H35" sqref="H35"/>
    </sheetView>
  </sheetViews>
  <sheetFormatPr defaultRowHeight="15" x14ac:dyDescent="0.25"/>
  <cols>
    <col min="1" max="2" width="10.5703125" style="3" customWidth="1"/>
    <col min="3" max="3" width="14.28515625" style="3" customWidth="1"/>
    <col min="4" max="4" width="11.5703125" style="3" customWidth="1"/>
    <col min="5" max="5" width="14.7109375" style="3" customWidth="1"/>
    <col min="6" max="6" width="13.5703125" style="3" customWidth="1"/>
    <col min="7" max="16384" width="9.140625" style="3"/>
  </cols>
  <sheetData>
    <row r="1" spans="1:18" ht="105" customHeight="1" x14ac:dyDescent="0.25">
      <c r="A1" s="109"/>
      <c r="B1" s="109"/>
      <c r="C1" s="109"/>
      <c r="D1" s="109"/>
      <c r="E1" s="109"/>
      <c r="F1" s="109"/>
      <c r="G1" s="126" t="s">
        <v>423</v>
      </c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45" x14ac:dyDescent="0.25">
      <c r="A2" s="42" t="s">
        <v>261</v>
      </c>
      <c r="B2" s="42" t="s">
        <v>679</v>
      </c>
      <c r="C2" s="42" t="s">
        <v>199</v>
      </c>
      <c r="D2" s="42" t="s">
        <v>681</v>
      </c>
      <c r="E2" s="42" t="s">
        <v>684</v>
      </c>
    </row>
    <row r="3" spans="1:18" x14ac:dyDescent="0.25">
      <c r="A3" s="8">
        <f>Índice!E604</f>
        <v>274</v>
      </c>
      <c r="B3" s="8">
        <f>Índice!E608</f>
        <v>156</v>
      </c>
      <c r="C3" s="8">
        <f>Índice!E606</f>
        <v>74</v>
      </c>
      <c r="D3" s="8">
        <f>Índice!E610</f>
        <v>42</v>
      </c>
      <c r="E3" s="8">
        <f>Índice!E612</f>
        <v>2</v>
      </c>
    </row>
    <row r="4" spans="1:18" x14ac:dyDescent="0.25">
      <c r="A4" s="40">
        <f>A3/A3</f>
        <v>1</v>
      </c>
      <c r="B4" s="41">
        <f>B3/A3</f>
        <v>0.56934306569343063</v>
      </c>
      <c r="C4" s="41">
        <f>C3/A3</f>
        <v>0.27007299270072993</v>
      </c>
      <c r="D4" s="41">
        <f>D3/A3</f>
        <v>0.15328467153284672</v>
      </c>
      <c r="E4" s="41">
        <f>E3/A3</f>
        <v>7.2992700729927005E-3</v>
      </c>
    </row>
    <row r="6" spans="1:18" x14ac:dyDescent="0.25">
      <c r="C6" s="63"/>
    </row>
    <row r="23" spans="1:3" ht="58.5" customHeight="1" x14ac:dyDescent="0.25">
      <c r="A23" s="93" t="s">
        <v>422</v>
      </c>
      <c r="B23" s="93"/>
      <c r="C23" s="93"/>
    </row>
    <row r="24" spans="1:3" ht="43.5" customHeight="1" x14ac:dyDescent="0.25">
      <c r="A24" s="93" t="s">
        <v>466</v>
      </c>
      <c r="B24" s="93"/>
      <c r="C24" s="93"/>
    </row>
    <row r="25" spans="1:3" ht="42.75" customHeight="1" x14ac:dyDescent="0.25">
      <c r="A25" s="93" t="s">
        <v>469</v>
      </c>
      <c r="B25" s="93"/>
      <c r="C25" s="93"/>
    </row>
    <row r="26" spans="1:3" ht="42.75" customHeight="1" x14ac:dyDescent="0.25">
      <c r="A26" s="93" t="s">
        <v>654</v>
      </c>
      <c r="B26" s="93"/>
      <c r="C26" s="93"/>
    </row>
    <row r="27" spans="1:3" ht="39" customHeight="1" x14ac:dyDescent="0.25">
      <c r="A27" s="93" t="s">
        <v>749</v>
      </c>
      <c r="B27" s="93"/>
      <c r="C27" s="93"/>
    </row>
    <row r="28" spans="1:3" ht="34.5" customHeight="1" x14ac:dyDescent="0.25">
      <c r="A28" s="93" t="s">
        <v>848</v>
      </c>
      <c r="B28" s="93"/>
      <c r="C28" s="93"/>
    </row>
    <row r="29" spans="1:3" ht="45" customHeight="1" x14ac:dyDescent="0.25">
      <c r="A29" s="93" t="s">
        <v>972</v>
      </c>
      <c r="B29" s="93"/>
      <c r="C29" s="93"/>
    </row>
    <row r="30" spans="1:3" ht="35.25" customHeight="1" x14ac:dyDescent="0.25">
      <c r="A30" s="93" t="s">
        <v>1078</v>
      </c>
      <c r="B30" s="93"/>
      <c r="C30" s="93"/>
    </row>
    <row r="31" spans="1:3" ht="42.75" customHeight="1" x14ac:dyDescent="0.25">
      <c r="A31" s="93" t="s">
        <v>1205</v>
      </c>
      <c r="B31" s="93"/>
      <c r="C31" s="93"/>
    </row>
    <row r="32" spans="1:3" ht="45" customHeight="1" x14ac:dyDescent="0.25">
      <c r="A32" s="93" t="s">
        <v>1381</v>
      </c>
      <c r="B32" s="93"/>
      <c r="C32" s="93"/>
    </row>
    <row r="33" spans="1:3" ht="44.25" customHeight="1" x14ac:dyDescent="0.25">
      <c r="A33" s="93" t="s">
        <v>1468</v>
      </c>
      <c r="B33" s="93"/>
      <c r="C33" s="93"/>
    </row>
  </sheetData>
  <mergeCells count="13">
    <mergeCell ref="A33:C33"/>
    <mergeCell ref="A32:C32"/>
    <mergeCell ref="A31:C31"/>
    <mergeCell ref="A30:C30"/>
    <mergeCell ref="A29:C29"/>
    <mergeCell ref="G1:R1"/>
    <mergeCell ref="A24:C24"/>
    <mergeCell ref="A25:C25"/>
    <mergeCell ref="A28:C28"/>
    <mergeCell ref="A27:C27"/>
    <mergeCell ref="A26:C26"/>
    <mergeCell ref="A23:C23"/>
    <mergeCell ref="A1:F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7"/>
  <sheetViews>
    <sheetView zoomScaleNormal="100" workbookViewId="0">
      <pane ySplit="1" topLeftCell="A54" activePane="bottomLeft" state="frozen"/>
      <selection pane="bottomLeft" activeCell="A57" sqref="A57:C57"/>
    </sheetView>
  </sheetViews>
  <sheetFormatPr defaultRowHeight="15" x14ac:dyDescent="0.25"/>
  <cols>
    <col min="1" max="1" width="30" bestFit="1" customWidth="1"/>
    <col min="2" max="2" width="22.85546875" bestFit="1" customWidth="1"/>
    <col min="3" max="3" width="24.42578125" bestFit="1" customWidth="1"/>
    <col min="4" max="4" width="22.5703125" bestFit="1" customWidth="1"/>
    <col min="5" max="5" width="15.42578125" bestFit="1" customWidth="1"/>
    <col min="6" max="6" width="24.42578125" bestFit="1" customWidth="1"/>
    <col min="7" max="7" width="10.5703125" bestFit="1" customWidth="1"/>
    <col min="8" max="8" width="6.7109375" bestFit="1" customWidth="1"/>
    <col min="9" max="9" width="10" bestFit="1" customWidth="1"/>
  </cols>
  <sheetData>
    <row r="1" spans="1:13" ht="105" customHeight="1" x14ac:dyDescent="0.25">
      <c r="A1" s="127"/>
      <c r="B1" s="127"/>
      <c r="C1" s="127"/>
      <c r="D1" s="126" t="s">
        <v>423</v>
      </c>
      <c r="E1" s="126"/>
      <c r="F1" s="126"/>
      <c r="G1" s="126"/>
      <c r="H1" s="126"/>
      <c r="I1" s="126"/>
      <c r="J1" s="126"/>
      <c r="K1" s="126"/>
      <c r="L1" s="126"/>
      <c r="M1" s="126"/>
    </row>
    <row r="2" spans="1:13" x14ac:dyDescent="0.25">
      <c r="A2" s="46" t="s">
        <v>289</v>
      </c>
      <c r="B2" t="s">
        <v>675</v>
      </c>
    </row>
    <row r="3" spans="1:13" ht="30" customHeight="1" x14ac:dyDescent="0.25">
      <c r="A3" s="122" t="s">
        <v>689</v>
      </c>
      <c r="B3" s="122"/>
      <c r="D3" s="122"/>
      <c r="E3" s="122"/>
    </row>
    <row r="4" spans="1:13" x14ac:dyDescent="0.25">
      <c r="A4" s="46" t="s">
        <v>191</v>
      </c>
      <c r="B4" t="s">
        <v>251</v>
      </c>
      <c r="C4" t="s">
        <v>250</v>
      </c>
      <c r="D4" s="22"/>
      <c r="E4" s="23"/>
      <c r="F4" s="24"/>
    </row>
    <row r="5" spans="1:13" x14ac:dyDescent="0.25">
      <c r="A5" s="45" t="s">
        <v>224</v>
      </c>
      <c r="B5" s="37">
        <v>2993062.5400000005</v>
      </c>
      <c r="C5" s="37">
        <v>2990956.7800000003</v>
      </c>
      <c r="D5" s="25"/>
      <c r="E5" s="26"/>
      <c r="F5" s="27"/>
    </row>
    <row r="6" spans="1:13" x14ac:dyDescent="0.25">
      <c r="A6" s="45" t="s">
        <v>230</v>
      </c>
      <c r="B6" s="37">
        <v>15304504.609999999</v>
      </c>
      <c r="C6" s="37">
        <v>9340830.5</v>
      </c>
      <c r="D6" s="25"/>
      <c r="E6" s="26"/>
      <c r="F6" s="27"/>
    </row>
    <row r="7" spans="1:13" x14ac:dyDescent="0.25">
      <c r="A7" s="45" t="s">
        <v>93</v>
      </c>
      <c r="B7" s="37">
        <v>13945272.33</v>
      </c>
      <c r="C7" s="37">
        <v>11299188.9156</v>
      </c>
      <c r="D7" s="25"/>
      <c r="E7" s="26"/>
      <c r="F7" s="27"/>
    </row>
    <row r="8" spans="1:13" x14ac:dyDescent="0.25">
      <c r="A8" s="45" t="s">
        <v>231</v>
      </c>
      <c r="B8" s="37">
        <v>448607687.82999998</v>
      </c>
      <c r="C8" s="37">
        <v>448539948.16999996</v>
      </c>
      <c r="D8" s="25"/>
      <c r="E8" s="26"/>
      <c r="F8" s="27"/>
    </row>
    <row r="9" spans="1:13" x14ac:dyDescent="0.25">
      <c r="A9" s="45" t="s">
        <v>190</v>
      </c>
      <c r="B9" s="37">
        <v>480850527.31</v>
      </c>
      <c r="C9" s="37">
        <v>472170924.36559999</v>
      </c>
      <c r="D9" s="25"/>
      <c r="E9" s="26"/>
      <c r="F9" s="27"/>
    </row>
    <row r="10" spans="1:13" x14ac:dyDescent="0.25">
      <c r="D10" s="25"/>
      <c r="E10" s="26"/>
      <c r="F10" s="27"/>
    </row>
    <row r="11" spans="1:13" x14ac:dyDescent="0.25">
      <c r="D11" s="25"/>
      <c r="E11" s="26"/>
      <c r="F11" s="27"/>
    </row>
    <row r="12" spans="1:13" x14ac:dyDescent="0.25">
      <c r="D12" s="25"/>
      <c r="E12" s="26"/>
      <c r="F12" s="27"/>
    </row>
    <row r="13" spans="1:13" x14ac:dyDescent="0.25">
      <c r="D13" s="25"/>
      <c r="E13" s="26"/>
      <c r="F13" s="27"/>
    </row>
    <row r="14" spans="1:13" x14ac:dyDescent="0.25">
      <c r="D14" s="25"/>
      <c r="E14" s="26"/>
      <c r="F14" s="27"/>
    </row>
    <row r="15" spans="1:13" x14ac:dyDescent="0.25">
      <c r="D15" s="25"/>
      <c r="E15" s="26"/>
      <c r="F15" s="27"/>
    </row>
    <row r="16" spans="1:13" x14ac:dyDescent="0.25">
      <c r="D16" s="25"/>
      <c r="E16" s="26"/>
      <c r="F16" s="27"/>
    </row>
    <row r="17" spans="4:6" x14ac:dyDescent="0.25">
      <c r="D17" s="25"/>
      <c r="E17" s="26"/>
      <c r="F17" s="27"/>
    </row>
    <row r="18" spans="4:6" x14ac:dyDescent="0.25">
      <c r="D18" s="25"/>
      <c r="E18" s="26"/>
      <c r="F18" s="27"/>
    </row>
    <row r="19" spans="4:6" x14ac:dyDescent="0.25">
      <c r="D19" s="25"/>
      <c r="E19" s="26"/>
      <c r="F19" s="27"/>
    </row>
    <row r="20" spans="4:6" x14ac:dyDescent="0.25">
      <c r="D20" s="25"/>
      <c r="E20" s="26"/>
      <c r="F20" s="27"/>
    </row>
    <row r="21" spans="4:6" x14ac:dyDescent="0.25">
      <c r="D21" s="28"/>
      <c r="E21" s="29"/>
      <c r="F21" s="30"/>
    </row>
    <row r="47" spans="1:3" ht="58.5" customHeight="1" x14ac:dyDescent="0.25">
      <c r="A47" s="93" t="s">
        <v>422</v>
      </c>
      <c r="B47" s="93"/>
      <c r="C47" s="93"/>
    </row>
    <row r="48" spans="1:3" ht="49.5" customHeight="1" x14ac:dyDescent="0.25">
      <c r="A48" s="93" t="s">
        <v>466</v>
      </c>
      <c r="B48" s="93"/>
      <c r="C48" s="93"/>
    </row>
    <row r="49" spans="1:3" ht="39" customHeight="1" x14ac:dyDescent="0.25">
      <c r="A49" s="93" t="s">
        <v>469</v>
      </c>
      <c r="B49" s="93"/>
      <c r="C49" s="93"/>
    </row>
    <row r="50" spans="1:3" ht="33" customHeight="1" x14ac:dyDescent="0.25">
      <c r="A50" s="93" t="s">
        <v>654</v>
      </c>
      <c r="B50" s="93"/>
      <c r="C50" s="93"/>
    </row>
    <row r="51" spans="1:3" ht="37.5" customHeight="1" x14ac:dyDescent="0.25">
      <c r="A51" s="93" t="s">
        <v>749</v>
      </c>
      <c r="B51" s="93"/>
      <c r="C51" s="93"/>
    </row>
    <row r="52" spans="1:3" ht="43.5" customHeight="1" x14ac:dyDescent="0.25">
      <c r="A52" s="93" t="s">
        <v>848</v>
      </c>
      <c r="B52" s="93"/>
      <c r="C52" s="93"/>
    </row>
    <row r="53" spans="1:3" ht="30" customHeight="1" x14ac:dyDescent="0.25">
      <c r="A53" s="93" t="s">
        <v>972</v>
      </c>
      <c r="B53" s="93"/>
      <c r="C53" s="93"/>
    </row>
    <row r="54" spans="1:3" ht="48.75" customHeight="1" x14ac:dyDescent="0.25">
      <c r="A54" s="93" t="s">
        <v>1078</v>
      </c>
      <c r="B54" s="93"/>
      <c r="C54" s="93"/>
    </row>
    <row r="55" spans="1:3" ht="51.75" customHeight="1" x14ac:dyDescent="0.25">
      <c r="A55" s="93" t="s">
        <v>1205</v>
      </c>
      <c r="B55" s="93"/>
      <c r="C55" s="93"/>
    </row>
    <row r="56" spans="1:3" ht="45" customHeight="1" x14ac:dyDescent="0.25">
      <c r="A56" s="93" t="s">
        <v>1381</v>
      </c>
      <c r="B56" s="93"/>
      <c r="C56" s="93"/>
    </row>
    <row r="57" spans="1:3" ht="47.25" customHeight="1" x14ac:dyDescent="0.25">
      <c r="A57" s="93" t="s">
        <v>1468</v>
      </c>
      <c r="B57" s="93"/>
      <c r="C57" s="93"/>
    </row>
  </sheetData>
  <mergeCells count="15">
    <mergeCell ref="A57:C57"/>
    <mergeCell ref="A56:C56"/>
    <mergeCell ref="A55:C55"/>
    <mergeCell ref="D1:M1"/>
    <mergeCell ref="A1:C1"/>
    <mergeCell ref="A49:C49"/>
    <mergeCell ref="A48:C48"/>
    <mergeCell ref="A47:C47"/>
    <mergeCell ref="A3:B3"/>
    <mergeCell ref="D3:E3"/>
    <mergeCell ref="A54:C54"/>
    <mergeCell ref="A53:C53"/>
    <mergeCell ref="A52:C52"/>
    <mergeCell ref="A51:C51"/>
    <mergeCell ref="A50:C50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2"/>
  <sheetViews>
    <sheetView zoomScaleNormal="100" workbookViewId="0">
      <pane ySplit="1" topLeftCell="A34" activePane="bottomLeft" state="frozen"/>
      <selection pane="bottomLeft" activeCell="A42" sqref="A42:C42"/>
    </sheetView>
  </sheetViews>
  <sheetFormatPr defaultRowHeight="15" x14ac:dyDescent="0.25"/>
  <cols>
    <col min="2" max="2" width="14.85546875" customWidth="1"/>
    <col min="4" max="5" width="11.28515625" customWidth="1"/>
    <col min="6" max="6" width="17.42578125" bestFit="1" customWidth="1"/>
    <col min="7" max="7" width="15.28515625" bestFit="1" customWidth="1"/>
    <col min="8" max="9" width="17.42578125" bestFit="1" customWidth="1"/>
    <col min="10" max="10" width="13.140625" customWidth="1"/>
  </cols>
  <sheetData>
    <row r="1" spans="1:19" ht="105" customHeight="1" x14ac:dyDescent="0.25">
      <c r="A1" s="127"/>
      <c r="B1" s="127"/>
      <c r="C1" s="127"/>
      <c r="D1" s="127"/>
      <c r="E1" s="127"/>
      <c r="F1" s="127"/>
      <c r="G1" s="127"/>
      <c r="H1" s="126" t="s">
        <v>423</v>
      </c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x14ac:dyDescent="0.25">
      <c r="A2" s="130" t="s">
        <v>690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9" ht="60" x14ac:dyDescent="0.25">
      <c r="A3" s="8" t="s">
        <v>259</v>
      </c>
      <c r="B3" s="8" t="s">
        <v>252</v>
      </c>
      <c r="C3" s="8" t="s">
        <v>5</v>
      </c>
      <c r="D3" s="8" t="s">
        <v>253</v>
      </c>
      <c r="E3" s="8" t="s">
        <v>254</v>
      </c>
      <c r="F3" s="8" t="s">
        <v>255</v>
      </c>
      <c r="G3" s="8" t="s">
        <v>256</v>
      </c>
      <c r="H3" s="8" t="s">
        <v>257</v>
      </c>
      <c r="I3" s="8" t="s">
        <v>260</v>
      </c>
      <c r="J3" s="8" t="s">
        <v>258</v>
      </c>
    </row>
    <row r="4" spans="1:19" x14ac:dyDescent="0.25">
      <c r="A4" s="8" t="s">
        <v>142</v>
      </c>
      <c r="B4" s="8">
        <v>3</v>
      </c>
      <c r="C4" s="8">
        <v>22</v>
      </c>
      <c r="D4" s="8">
        <v>2</v>
      </c>
      <c r="E4" s="8">
        <v>20</v>
      </c>
      <c r="F4" s="38">
        <v>921458.71</v>
      </c>
      <c r="G4" s="38">
        <v>162739.42000000001</v>
      </c>
      <c r="H4" s="38">
        <v>494257.42</v>
      </c>
      <c r="I4" s="38">
        <v>264461.87</v>
      </c>
      <c r="J4" s="34">
        <v>0.34856352472598928</v>
      </c>
    </row>
    <row r="5" spans="1:19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</row>
    <row r="6" spans="1:19" x14ac:dyDescent="0.25">
      <c r="A6" s="128" t="s">
        <v>691</v>
      </c>
      <c r="B6" s="128"/>
      <c r="C6" s="128"/>
      <c r="D6" s="128"/>
      <c r="E6" s="128"/>
      <c r="F6" s="128"/>
      <c r="G6" s="128"/>
      <c r="H6" s="128"/>
      <c r="I6" s="128"/>
      <c r="J6" s="128"/>
    </row>
    <row r="7" spans="1:19" ht="60" x14ac:dyDescent="0.25">
      <c r="A7" s="8" t="s">
        <v>259</v>
      </c>
      <c r="B7" s="8" t="s">
        <v>252</v>
      </c>
      <c r="C7" s="8" t="s">
        <v>5</v>
      </c>
      <c r="D7" s="8" t="s">
        <v>253</v>
      </c>
      <c r="E7" s="8" t="s">
        <v>254</v>
      </c>
      <c r="F7" s="8" t="s">
        <v>255</v>
      </c>
      <c r="G7" s="8" t="s">
        <v>256</v>
      </c>
      <c r="H7" s="8" t="s">
        <v>257</v>
      </c>
      <c r="I7" s="8" t="s">
        <v>260</v>
      </c>
      <c r="J7" s="8" t="s">
        <v>258</v>
      </c>
    </row>
    <row r="8" spans="1:19" x14ac:dyDescent="0.25">
      <c r="A8" s="8" t="s">
        <v>142</v>
      </c>
      <c r="B8" s="8">
        <v>4</v>
      </c>
      <c r="C8" s="8">
        <v>203</v>
      </c>
      <c r="D8" s="8">
        <v>63</v>
      </c>
      <c r="E8" s="8">
        <v>140</v>
      </c>
      <c r="F8" s="38">
        <v>1499754.51</v>
      </c>
      <c r="G8" s="38">
        <v>456927.04</v>
      </c>
      <c r="H8" s="38">
        <v>842241.76</v>
      </c>
      <c r="I8" s="38">
        <v>200585.71</v>
      </c>
      <c r="J8" s="34">
        <v>0.19234793460130081</v>
      </c>
    </row>
    <row r="9" spans="1:19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</row>
    <row r="10" spans="1:19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9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3" spans="1:19" x14ac:dyDescent="0.25">
      <c r="A13" s="128" t="s">
        <v>692</v>
      </c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9" ht="60" x14ac:dyDescent="0.25">
      <c r="A14" s="8" t="s">
        <v>259</v>
      </c>
      <c r="B14" s="8" t="s">
        <v>252</v>
      </c>
      <c r="C14" s="8" t="s">
        <v>5</v>
      </c>
      <c r="D14" s="8" t="s">
        <v>253</v>
      </c>
      <c r="E14" s="8" t="s">
        <v>254</v>
      </c>
      <c r="F14" s="8" t="s">
        <v>255</v>
      </c>
      <c r="G14" s="8" t="s">
        <v>256</v>
      </c>
      <c r="H14" s="8" t="s">
        <v>257</v>
      </c>
      <c r="I14" s="8" t="s">
        <v>260</v>
      </c>
      <c r="J14" s="8" t="s">
        <v>258</v>
      </c>
    </row>
    <row r="15" spans="1:19" x14ac:dyDescent="0.25">
      <c r="A15" s="8" t="s">
        <v>142</v>
      </c>
      <c r="B15" s="8">
        <v>3</v>
      </c>
      <c r="C15" s="8">
        <v>45</v>
      </c>
      <c r="D15" s="8">
        <v>0</v>
      </c>
      <c r="E15" s="8">
        <v>45</v>
      </c>
      <c r="F15" s="38">
        <v>8883995.870000001</v>
      </c>
      <c r="G15" s="38">
        <v>0</v>
      </c>
      <c r="H15" s="38">
        <v>6501533.6699999999</v>
      </c>
      <c r="I15" s="38">
        <f>Tabela26[[#This Row],[Valor Total Estimado]]-Tabela26[[#This Row],[Valor dos itens cancelados e desertos]]-Tabela26[[#This Row],[Valor Total Contratado]]</f>
        <v>2382462.2000000011</v>
      </c>
      <c r="J15" s="34">
        <v>0.26</v>
      </c>
    </row>
    <row r="16" spans="1:19" x14ac:dyDescent="0.25">
      <c r="A16" s="129"/>
      <c r="B16" s="129"/>
      <c r="C16" s="129"/>
      <c r="D16" s="129"/>
      <c r="E16" s="129"/>
      <c r="F16" s="129"/>
      <c r="G16" s="129"/>
      <c r="H16" s="129"/>
      <c r="I16" s="129"/>
      <c r="J16" s="129"/>
    </row>
    <row r="17" spans="1:10" x14ac:dyDescent="0.25">
      <c r="A17" s="128" t="s">
        <v>693</v>
      </c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ht="60" x14ac:dyDescent="0.25">
      <c r="A18" s="8" t="s">
        <v>259</v>
      </c>
      <c r="B18" s="8" t="s">
        <v>252</v>
      </c>
      <c r="C18" s="8" t="s">
        <v>5</v>
      </c>
      <c r="D18" s="8" t="s">
        <v>253</v>
      </c>
      <c r="E18" s="8" t="s">
        <v>254</v>
      </c>
      <c r="F18" s="8" t="s">
        <v>255</v>
      </c>
      <c r="G18" s="8" t="s">
        <v>256</v>
      </c>
      <c r="H18" s="8" t="s">
        <v>257</v>
      </c>
      <c r="I18" s="8" t="s">
        <v>260</v>
      </c>
      <c r="J18" s="8" t="s">
        <v>258</v>
      </c>
    </row>
    <row r="19" spans="1:10" x14ac:dyDescent="0.25">
      <c r="A19" s="8" t="s">
        <v>142</v>
      </c>
      <c r="B19" s="8">
        <v>2</v>
      </c>
      <c r="C19" s="8">
        <v>134</v>
      </c>
      <c r="D19" s="8">
        <v>0</v>
      </c>
      <c r="E19" s="8">
        <v>134</v>
      </c>
      <c r="F19" s="38">
        <v>10823080.5</v>
      </c>
      <c r="G19" s="38">
        <v>0</v>
      </c>
      <c r="H19" s="38">
        <v>9538168.1256000008</v>
      </c>
      <c r="I19" s="38">
        <f>Tabela357[[#This Row],[Valor Total Estimado]]-Tabela357[[#This Row],[Valor dos itens cancelados e desertos]]-Tabela357[[#This Row],[Valor Total Contratado]]</f>
        <v>1284912.3743999992</v>
      </c>
      <c r="J19" s="34">
        <v>0.11</v>
      </c>
    </row>
    <row r="20" spans="1:10" x14ac:dyDescent="0.25">
      <c r="A20" s="129"/>
      <c r="B20" s="129"/>
      <c r="C20" s="129"/>
      <c r="D20" s="129"/>
      <c r="E20" s="129"/>
      <c r="F20" s="129"/>
      <c r="G20" s="129"/>
      <c r="H20" s="129"/>
      <c r="I20" s="129"/>
      <c r="J20" s="129"/>
    </row>
    <row r="24" spans="1:10" x14ac:dyDescent="0.25">
      <c r="A24" s="128" t="s">
        <v>694</v>
      </c>
      <c r="B24" s="128"/>
      <c r="C24" s="128"/>
      <c r="D24" s="128"/>
      <c r="E24" s="128"/>
      <c r="F24" s="128"/>
      <c r="G24" s="128"/>
      <c r="H24" s="128"/>
      <c r="I24" s="128"/>
      <c r="J24" s="128"/>
    </row>
    <row r="25" spans="1:10" ht="60" x14ac:dyDescent="0.25">
      <c r="A25" s="47" t="s">
        <v>352</v>
      </c>
      <c r="B25" s="47" t="s">
        <v>252</v>
      </c>
      <c r="C25" s="47" t="s">
        <v>5</v>
      </c>
      <c r="D25" s="47" t="s">
        <v>253</v>
      </c>
      <c r="E25" s="47" t="s">
        <v>254</v>
      </c>
      <c r="F25" s="47" t="s">
        <v>255</v>
      </c>
      <c r="G25" s="47" t="s">
        <v>256</v>
      </c>
      <c r="H25" s="47" t="s">
        <v>257</v>
      </c>
      <c r="I25" s="47" t="s">
        <v>353</v>
      </c>
      <c r="J25" s="47" t="s">
        <v>258</v>
      </c>
    </row>
    <row r="26" spans="1:10" x14ac:dyDescent="0.25">
      <c r="A26" s="138" t="s">
        <v>142</v>
      </c>
      <c r="B26" s="139">
        <v>1</v>
      </c>
      <c r="C26" s="139">
        <v>1</v>
      </c>
      <c r="D26" s="139">
        <v>0</v>
      </c>
      <c r="E26" s="139">
        <v>1</v>
      </c>
      <c r="F26" s="140">
        <v>3559480.3</v>
      </c>
      <c r="G26" s="140">
        <v>0</v>
      </c>
      <c r="H26" s="140">
        <v>2369430.0099999998</v>
      </c>
      <c r="I26" s="140">
        <v>1190050.29</v>
      </c>
      <c r="J26" s="141">
        <v>0.33433259625007622</v>
      </c>
    </row>
    <row r="27" spans="1:10" x14ac:dyDescent="0.25">
      <c r="A27" s="128" t="s">
        <v>695</v>
      </c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0" ht="60" x14ac:dyDescent="0.25">
      <c r="A28" s="47" t="s">
        <v>352</v>
      </c>
      <c r="B28" s="47" t="s">
        <v>252</v>
      </c>
      <c r="C28" s="47" t="s">
        <v>5</v>
      </c>
      <c r="D28" s="47" t="s">
        <v>253</v>
      </c>
      <c r="E28" s="47" t="s">
        <v>254</v>
      </c>
      <c r="F28" s="47" t="s">
        <v>255</v>
      </c>
      <c r="G28" s="47" t="s">
        <v>256</v>
      </c>
      <c r="H28" s="47" t="s">
        <v>257</v>
      </c>
      <c r="I28" s="47" t="s">
        <v>353</v>
      </c>
      <c r="J28" s="47" t="s">
        <v>258</v>
      </c>
    </row>
    <row r="29" spans="1:10" x14ac:dyDescent="0.25">
      <c r="A29" s="138" t="s">
        <v>142</v>
      </c>
      <c r="B29" s="139">
        <v>5</v>
      </c>
      <c r="C29" s="139">
        <v>149</v>
      </c>
      <c r="D29" s="139">
        <v>34</v>
      </c>
      <c r="E29" s="139">
        <v>115</v>
      </c>
      <c r="F29" s="140">
        <v>1145563.79</v>
      </c>
      <c r="G29" s="140">
        <v>138459.79</v>
      </c>
      <c r="H29" s="140">
        <v>513203.46</v>
      </c>
      <c r="I29" s="140">
        <v>493900.54</v>
      </c>
      <c r="J29" s="141">
        <v>0.49041662032918149</v>
      </c>
    </row>
    <row r="33" spans="1:3" ht="58.5" customHeight="1" x14ac:dyDescent="0.25">
      <c r="A33" s="93" t="s">
        <v>422</v>
      </c>
      <c r="B33" s="93"/>
      <c r="C33" s="93"/>
    </row>
    <row r="34" spans="1:3" ht="35.25" customHeight="1" x14ac:dyDescent="0.25">
      <c r="A34" s="93" t="s">
        <v>466</v>
      </c>
      <c r="B34" s="93"/>
      <c r="C34" s="93"/>
    </row>
    <row r="35" spans="1:3" ht="42" customHeight="1" x14ac:dyDescent="0.25">
      <c r="A35" s="93" t="s">
        <v>469</v>
      </c>
      <c r="B35" s="93"/>
      <c r="C35" s="93"/>
    </row>
    <row r="36" spans="1:3" ht="44.25" customHeight="1" x14ac:dyDescent="0.25">
      <c r="A36" s="93" t="s">
        <v>654</v>
      </c>
      <c r="B36" s="93"/>
      <c r="C36" s="93"/>
    </row>
    <row r="37" spans="1:3" ht="36" customHeight="1" x14ac:dyDescent="0.25">
      <c r="A37" s="93" t="s">
        <v>749</v>
      </c>
      <c r="B37" s="93"/>
      <c r="C37" s="93"/>
    </row>
    <row r="38" spans="1:3" ht="51.75" customHeight="1" x14ac:dyDescent="0.25">
      <c r="A38" s="93" t="s">
        <v>848</v>
      </c>
      <c r="B38" s="93"/>
      <c r="C38" s="93"/>
    </row>
    <row r="39" spans="1:3" ht="39" customHeight="1" x14ac:dyDescent="0.25">
      <c r="A39" s="93" t="s">
        <v>972</v>
      </c>
      <c r="B39" s="93"/>
      <c r="C39" s="93"/>
    </row>
    <row r="40" spans="1:3" ht="52.5" customHeight="1" x14ac:dyDescent="0.25">
      <c r="A40" s="93" t="s">
        <v>1205</v>
      </c>
      <c r="B40" s="93"/>
      <c r="C40" s="93"/>
    </row>
    <row r="41" spans="1:3" ht="46.5" customHeight="1" x14ac:dyDescent="0.25">
      <c r="A41" s="93" t="s">
        <v>1381</v>
      </c>
      <c r="B41" s="93"/>
      <c r="C41" s="93"/>
    </row>
    <row r="42" spans="1:3" ht="47.25" customHeight="1" x14ac:dyDescent="0.25">
      <c r="A42" s="93" t="s">
        <v>1468</v>
      </c>
      <c r="B42" s="93"/>
      <c r="C42" s="93"/>
    </row>
  </sheetData>
  <mergeCells count="22">
    <mergeCell ref="A42:C42"/>
    <mergeCell ref="A34:C34"/>
    <mergeCell ref="A38:C38"/>
    <mergeCell ref="A40:C40"/>
    <mergeCell ref="A39:C39"/>
    <mergeCell ref="A37:C37"/>
    <mergeCell ref="A41:C41"/>
    <mergeCell ref="H1:S1"/>
    <mergeCell ref="A1:G1"/>
    <mergeCell ref="A33:C33"/>
    <mergeCell ref="A27:J27"/>
    <mergeCell ref="A24:J24"/>
    <mergeCell ref="A17:J17"/>
    <mergeCell ref="A20:J20"/>
    <mergeCell ref="A2:J2"/>
    <mergeCell ref="A5:J5"/>
    <mergeCell ref="A6:J6"/>
    <mergeCell ref="A9:J9"/>
    <mergeCell ref="A13:J13"/>
    <mergeCell ref="A16:J16"/>
    <mergeCell ref="A36:C36"/>
    <mergeCell ref="A35:C35"/>
  </mergeCells>
  <pageMargins left="0.511811024" right="0.511811024" top="0.78740157499999996" bottom="0.78740157499999996" header="0.31496062000000002" footer="0.31496062000000002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K45"/>
  <sheetViews>
    <sheetView workbookViewId="0">
      <selection sqref="A1:K45"/>
    </sheetView>
  </sheetViews>
  <sheetFormatPr defaultRowHeight="15" x14ac:dyDescent="0.25"/>
  <cols>
    <col min="1" max="1" width="12.42578125" customWidth="1"/>
    <col min="2" max="2" width="11.28515625" customWidth="1"/>
    <col min="3" max="3" width="19.7109375" customWidth="1"/>
    <col min="4" max="4" width="12.7109375" customWidth="1"/>
    <col min="6" max="6" width="13.28515625" customWidth="1"/>
    <col min="7" max="7" width="19.85546875" customWidth="1"/>
    <col min="8" max="8" width="28" customWidth="1"/>
    <col min="9" max="9" width="21.7109375" customWidth="1"/>
    <col min="10" max="10" width="23.28515625" customWidth="1"/>
    <col min="11" max="11" width="32.140625" customWidth="1"/>
  </cols>
  <sheetData>
    <row r="1" spans="1:11" x14ac:dyDescent="0.25">
      <c r="A1" t="s">
        <v>0</v>
      </c>
      <c r="B1" t="s">
        <v>1</v>
      </c>
      <c r="C1" t="s">
        <v>5</v>
      </c>
      <c r="D1" t="s">
        <v>2</v>
      </c>
      <c r="E1" t="s">
        <v>3</v>
      </c>
      <c r="F1" t="s">
        <v>4</v>
      </c>
      <c r="G1" t="s">
        <v>6</v>
      </c>
      <c r="H1" t="s">
        <v>10</v>
      </c>
      <c r="I1" t="s">
        <v>8</v>
      </c>
      <c r="J1" t="s">
        <v>9</v>
      </c>
      <c r="K1" t="s">
        <v>7</v>
      </c>
    </row>
    <row r="2" spans="1:11" x14ac:dyDescent="0.25">
      <c r="B2" t="s">
        <v>194</v>
      </c>
      <c r="C2">
        <v>1</v>
      </c>
      <c r="D2" t="s">
        <v>108</v>
      </c>
      <c r="E2" t="s">
        <v>109</v>
      </c>
      <c r="F2" t="s">
        <v>110</v>
      </c>
      <c r="G2">
        <v>8368.5</v>
      </c>
      <c r="H2" t="s">
        <v>15</v>
      </c>
      <c r="I2" s="2">
        <v>44400</v>
      </c>
      <c r="J2" t="s">
        <v>111</v>
      </c>
      <c r="K2" t="s">
        <v>112</v>
      </c>
    </row>
    <row r="3" spans="1:11" x14ac:dyDescent="0.25">
      <c r="A3" t="s">
        <v>68</v>
      </c>
      <c r="B3" t="s">
        <v>101</v>
      </c>
      <c r="C3">
        <v>1</v>
      </c>
      <c r="D3" t="s">
        <v>61</v>
      </c>
      <c r="E3" t="s">
        <v>74</v>
      </c>
      <c r="F3" t="s">
        <v>62</v>
      </c>
      <c r="G3">
        <v>14311.1</v>
      </c>
      <c r="H3" t="s">
        <v>63</v>
      </c>
      <c r="I3" s="2">
        <v>44404</v>
      </c>
      <c r="J3" t="s">
        <v>64</v>
      </c>
      <c r="K3" t="s">
        <v>88</v>
      </c>
    </row>
    <row r="4" spans="1:11" x14ac:dyDescent="0.25">
      <c r="B4" t="s">
        <v>172</v>
      </c>
      <c r="C4">
        <v>2</v>
      </c>
      <c r="D4" t="s">
        <v>65</v>
      </c>
      <c r="E4" t="s">
        <v>66</v>
      </c>
      <c r="F4" t="s">
        <v>67</v>
      </c>
      <c r="G4">
        <v>8800</v>
      </c>
      <c r="H4" t="s">
        <v>67</v>
      </c>
      <c r="I4" s="2">
        <v>44400</v>
      </c>
      <c r="J4" t="s">
        <v>102</v>
      </c>
      <c r="K4" t="s">
        <v>88</v>
      </c>
    </row>
    <row r="5" spans="1:11" x14ac:dyDescent="0.25">
      <c r="B5" t="s">
        <v>175</v>
      </c>
      <c r="C5">
        <v>1</v>
      </c>
      <c r="D5" t="s">
        <v>169</v>
      </c>
      <c r="E5" t="s">
        <v>170</v>
      </c>
      <c r="F5" t="s">
        <v>171</v>
      </c>
      <c r="G5">
        <v>9000835.4900000002</v>
      </c>
      <c r="H5" t="s">
        <v>171</v>
      </c>
      <c r="I5" s="2">
        <v>44404</v>
      </c>
      <c r="J5" t="s">
        <v>71</v>
      </c>
      <c r="K5" t="s">
        <v>88</v>
      </c>
    </row>
    <row r="6" spans="1:11" x14ac:dyDescent="0.25">
      <c r="B6" t="s">
        <v>82</v>
      </c>
      <c r="C6">
        <v>1</v>
      </c>
      <c r="D6" t="s">
        <v>83</v>
      </c>
      <c r="E6" t="s">
        <v>84</v>
      </c>
      <c r="F6" t="s">
        <v>85</v>
      </c>
      <c r="G6">
        <v>25359.72</v>
      </c>
      <c r="H6" t="s">
        <v>14</v>
      </c>
      <c r="I6" t="s">
        <v>86</v>
      </c>
      <c r="J6" t="s">
        <v>87</v>
      </c>
      <c r="K6" t="s">
        <v>88</v>
      </c>
    </row>
    <row r="7" spans="1:11" x14ac:dyDescent="0.25">
      <c r="B7" t="s">
        <v>35</v>
      </c>
      <c r="C7">
        <v>3</v>
      </c>
      <c r="D7" t="s">
        <v>36</v>
      </c>
      <c r="E7" t="s">
        <v>37</v>
      </c>
      <c r="F7" t="s">
        <v>38</v>
      </c>
      <c r="G7">
        <v>4376945.74</v>
      </c>
      <c r="H7" t="s">
        <v>38</v>
      </c>
      <c r="I7" s="2">
        <v>44403</v>
      </c>
      <c r="J7" t="s">
        <v>39</v>
      </c>
      <c r="K7" t="s">
        <v>40</v>
      </c>
    </row>
    <row r="8" spans="1:11" x14ac:dyDescent="0.25">
      <c r="B8" t="s">
        <v>41</v>
      </c>
      <c r="C8">
        <v>1</v>
      </c>
      <c r="D8" t="s">
        <v>36</v>
      </c>
      <c r="E8" t="s">
        <v>42</v>
      </c>
      <c r="F8" t="s">
        <v>38</v>
      </c>
      <c r="G8">
        <v>2205748.2999999998</v>
      </c>
      <c r="H8" t="s">
        <v>38</v>
      </c>
      <c r="I8" s="2">
        <v>44403</v>
      </c>
      <c r="J8" t="s">
        <v>39</v>
      </c>
      <c r="K8" t="s">
        <v>40</v>
      </c>
    </row>
    <row r="9" spans="1:11" x14ac:dyDescent="0.25">
      <c r="B9" t="s">
        <v>43</v>
      </c>
      <c r="C9">
        <v>1</v>
      </c>
      <c r="D9" t="s">
        <v>36</v>
      </c>
      <c r="E9" t="s">
        <v>44</v>
      </c>
      <c r="F9" t="s">
        <v>38</v>
      </c>
      <c r="G9">
        <v>12272566.550000001</v>
      </c>
      <c r="H9" t="s">
        <v>38</v>
      </c>
      <c r="I9" s="2">
        <v>44403</v>
      </c>
      <c r="J9" t="s">
        <v>39</v>
      </c>
      <c r="K9" t="s">
        <v>40</v>
      </c>
    </row>
    <row r="10" spans="1:11" x14ac:dyDescent="0.25">
      <c r="B10" t="s">
        <v>45</v>
      </c>
      <c r="C10">
        <v>1</v>
      </c>
      <c r="D10" t="s">
        <v>46</v>
      </c>
      <c r="E10" t="s">
        <v>47</v>
      </c>
      <c r="F10" t="s">
        <v>38</v>
      </c>
      <c r="G10">
        <v>137728.5</v>
      </c>
      <c r="H10" t="s">
        <v>38</v>
      </c>
      <c r="I10" s="2">
        <v>44403</v>
      </c>
      <c r="J10" t="s">
        <v>48</v>
      </c>
      <c r="K10" t="s">
        <v>40</v>
      </c>
    </row>
    <row r="11" spans="1:11" x14ac:dyDescent="0.25">
      <c r="B11" t="s">
        <v>49</v>
      </c>
      <c r="C11">
        <v>3</v>
      </c>
      <c r="D11" t="s">
        <v>50</v>
      </c>
      <c r="E11" t="s">
        <v>51</v>
      </c>
      <c r="F11" t="s">
        <v>38</v>
      </c>
      <c r="G11">
        <v>1487278.51</v>
      </c>
      <c r="H11" t="s">
        <v>38</v>
      </c>
      <c r="I11" s="2">
        <v>44400</v>
      </c>
      <c r="J11" t="s">
        <v>52</v>
      </c>
      <c r="K11" t="s">
        <v>40</v>
      </c>
    </row>
    <row r="12" spans="1:11" x14ac:dyDescent="0.25">
      <c r="B12" t="s">
        <v>53</v>
      </c>
      <c r="C12">
        <v>11</v>
      </c>
      <c r="D12" t="s">
        <v>50</v>
      </c>
      <c r="E12" t="s">
        <v>54</v>
      </c>
      <c r="F12" t="s">
        <v>38</v>
      </c>
      <c r="G12">
        <v>937671.92999999993</v>
      </c>
      <c r="H12" t="s">
        <v>38</v>
      </c>
      <c r="I12" s="2">
        <v>44400</v>
      </c>
      <c r="J12" t="s">
        <v>52</v>
      </c>
      <c r="K12" t="s">
        <v>40</v>
      </c>
    </row>
    <row r="13" spans="1:11" x14ac:dyDescent="0.25">
      <c r="B13" t="s">
        <v>55</v>
      </c>
      <c r="C13">
        <v>1</v>
      </c>
      <c r="D13" t="s">
        <v>56</v>
      </c>
      <c r="E13" t="s">
        <v>57</v>
      </c>
      <c r="F13" t="s">
        <v>58</v>
      </c>
      <c r="G13">
        <v>1485000</v>
      </c>
      <c r="H13" t="s">
        <v>58</v>
      </c>
      <c r="I13" s="2">
        <v>44400</v>
      </c>
      <c r="J13" t="s">
        <v>59</v>
      </c>
      <c r="K13" t="s">
        <v>40</v>
      </c>
    </row>
    <row r="14" spans="1:11" x14ac:dyDescent="0.25">
      <c r="A14" t="s">
        <v>100</v>
      </c>
      <c r="B14" t="s">
        <v>76</v>
      </c>
      <c r="C14">
        <v>1</v>
      </c>
      <c r="D14" t="s">
        <v>77</v>
      </c>
      <c r="E14" t="s">
        <v>78</v>
      </c>
      <c r="F14" t="s">
        <v>38</v>
      </c>
      <c r="G14">
        <v>112496400</v>
      </c>
      <c r="H14" t="s">
        <v>79</v>
      </c>
      <c r="I14" t="s">
        <v>80</v>
      </c>
      <c r="J14" t="s">
        <v>81</v>
      </c>
      <c r="K14" t="s">
        <v>40</v>
      </c>
    </row>
    <row r="15" spans="1:11" x14ac:dyDescent="0.25">
      <c r="B15" t="s">
        <v>184</v>
      </c>
      <c r="C15">
        <v>2</v>
      </c>
      <c r="D15" t="s">
        <v>128</v>
      </c>
      <c r="E15" t="s">
        <v>129</v>
      </c>
      <c r="F15" t="s">
        <v>130</v>
      </c>
      <c r="G15">
        <v>720288.89</v>
      </c>
      <c r="H15" t="s">
        <v>4</v>
      </c>
      <c r="I15" s="2">
        <v>44401</v>
      </c>
      <c r="J15" t="s">
        <v>131</v>
      </c>
      <c r="K15" t="s">
        <v>40</v>
      </c>
    </row>
    <row r="16" spans="1:11" x14ac:dyDescent="0.25">
      <c r="B16" t="s">
        <v>185</v>
      </c>
      <c r="C16">
        <v>1</v>
      </c>
      <c r="D16" t="s">
        <v>128</v>
      </c>
      <c r="H16" t="s">
        <v>4</v>
      </c>
      <c r="J16" t="s">
        <v>131</v>
      </c>
      <c r="K16" t="s">
        <v>40</v>
      </c>
    </row>
    <row r="17" spans="1:11" x14ac:dyDescent="0.25">
      <c r="B17" t="s">
        <v>186</v>
      </c>
      <c r="C17">
        <v>1</v>
      </c>
      <c r="D17" t="s">
        <v>132</v>
      </c>
      <c r="E17" t="s">
        <v>133</v>
      </c>
      <c r="F17" t="s">
        <v>130</v>
      </c>
      <c r="G17">
        <v>656910.93000000005</v>
      </c>
      <c r="H17" t="s">
        <v>4</v>
      </c>
      <c r="I17" s="2">
        <v>44404</v>
      </c>
      <c r="J17" t="s">
        <v>134</v>
      </c>
      <c r="K17" t="s">
        <v>40</v>
      </c>
    </row>
    <row r="18" spans="1:11" x14ac:dyDescent="0.25">
      <c r="B18" t="s">
        <v>187</v>
      </c>
      <c r="C18">
        <v>2</v>
      </c>
      <c r="D18" t="s">
        <v>135</v>
      </c>
      <c r="E18" t="s">
        <v>136</v>
      </c>
      <c r="F18" t="s">
        <v>130</v>
      </c>
      <c r="G18">
        <v>5400943.6399999997</v>
      </c>
      <c r="H18" t="s">
        <v>4</v>
      </c>
      <c r="I18" s="2">
        <v>44401</v>
      </c>
      <c r="J18" t="s">
        <v>131</v>
      </c>
      <c r="K18" t="s">
        <v>40</v>
      </c>
    </row>
    <row r="19" spans="1:11" x14ac:dyDescent="0.25">
      <c r="B19" t="s">
        <v>188</v>
      </c>
      <c r="C19">
        <v>1</v>
      </c>
      <c r="D19" t="s">
        <v>135</v>
      </c>
      <c r="H19" t="s">
        <v>4</v>
      </c>
      <c r="J19" t="s">
        <v>131</v>
      </c>
      <c r="K19" t="s">
        <v>40</v>
      </c>
    </row>
    <row r="20" spans="1:11" x14ac:dyDescent="0.25">
      <c r="B20" t="s">
        <v>173</v>
      </c>
      <c r="C20">
        <v>1</v>
      </c>
      <c r="D20" t="s">
        <v>69</v>
      </c>
      <c r="E20" t="s">
        <v>70</v>
      </c>
      <c r="F20" t="s">
        <v>21</v>
      </c>
      <c r="G20">
        <v>163549.4</v>
      </c>
      <c r="H20" t="s">
        <v>21</v>
      </c>
      <c r="I20" s="2">
        <v>44358</v>
      </c>
      <c r="J20" t="s">
        <v>71</v>
      </c>
      <c r="K20" t="s">
        <v>75</v>
      </c>
    </row>
    <row r="21" spans="1:11" x14ac:dyDescent="0.25">
      <c r="B21" t="s">
        <v>174</v>
      </c>
      <c r="C21">
        <v>1</v>
      </c>
      <c r="D21" t="s">
        <v>72</v>
      </c>
      <c r="E21" t="s">
        <v>73</v>
      </c>
      <c r="F21" t="s">
        <v>21</v>
      </c>
      <c r="G21">
        <v>21640</v>
      </c>
      <c r="H21" t="s">
        <v>21</v>
      </c>
      <c r="I21" s="2">
        <v>44378</v>
      </c>
      <c r="J21" t="s">
        <v>71</v>
      </c>
      <c r="K21" t="s">
        <v>75</v>
      </c>
    </row>
    <row r="22" spans="1:11" x14ac:dyDescent="0.25">
      <c r="B22" t="s">
        <v>178</v>
      </c>
      <c r="C22">
        <v>4</v>
      </c>
      <c r="D22" t="s">
        <v>118</v>
      </c>
      <c r="E22" t="s">
        <v>119</v>
      </c>
      <c r="F22" t="s">
        <v>115</v>
      </c>
      <c r="G22">
        <v>558184.04009999998</v>
      </c>
      <c r="H22" t="s">
        <v>120</v>
      </c>
      <c r="I22" s="2">
        <v>44400</v>
      </c>
      <c r="J22" t="s">
        <v>121</v>
      </c>
      <c r="K22" t="s">
        <v>75</v>
      </c>
    </row>
    <row r="23" spans="1:11" x14ac:dyDescent="0.25">
      <c r="B23" t="s">
        <v>179</v>
      </c>
      <c r="C23">
        <v>2</v>
      </c>
      <c r="D23" t="s">
        <v>122</v>
      </c>
      <c r="E23" t="s">
        <v>123</v>
      </c>
      <c r="F23" t="s">
        <v>124</v>
      </c>
      <c r="G23" t="s">
        <v>137</v>
      </c>
      <c r="H23" t="s">
        <v>120</v>
      </c>
      <c r="I23" s="2">
        <v>44377</v>
      </c>
      <c r="J23" t="s">
        <v>125</v>
      </c>
      <c r="K23" t="s">
        <v>75</v>
      </c>
    </row>
    <row r="24" spans="1:11" x14ac:dyDescent="0.25">
      <c r="B24" t="s">
        <v>180</v>
      </c>
      <c r="C24">
        <v>1</v>
      </c>
      <c r="D24" t="s">
        <v>122</v>
      </c>
      <c r="E24" t="s">
        <v>123</v>
      </c>
      <c r="F24" t="s">
        <v>124</v>
      </c>
      <c r="G24" t="s">
        <v>137</v>
      </c>
      <c r="H24" t="s">
        <v>120</v>
      </c>
      <c r="I24" s="2">
        <v>44377</v>
      </c>
      <c r="J24" t="s">
        <v>125</v>
      </c>
      <c r="K24" t="s">
        <v>75</v>
      </c>
    </row>
    <row r="25" spans="1:11" x14ac:dyDescent="0.25">
      <c r="B25" t="s">
        <v>181</v>
      </c>
      <c r="C25">
        <v>29</v>
      </c>
      <c r="D25" t="s">
        <v>126</v>
      </c>
      <c r="E25" t="s">
        <v>127</v>
      </c>
      <c r="F25" t="s">
        <v>115</v>
      </c>
      <c r="G25" t="s">
        <v>137</v>
      </c>
      <c r="H25" t="s">
        <v>120</v>
      </c>
      <c r="I25" s="2">
        <v>44392</v>
      </c>
      <c r="J25" t="s">
        <v>125</v>
      </c>
      <c r="K25" t="s">
        <v>75</v>
      </c>
    </row>
    <row r="26" spans="1:11" x14ac:dyDescent="0.25">
      <c r="B26" t="s">
        <v>182</v>
      </c>
      <c r="C26">
        <v>24</v>
      </c>
      <c r="D26" t="s">
        <v>126</v>
      </c>
      <c r="H26" t="s">
        <v>120</v>
      </c>
      <c r="J26" t="s">
        <v>125</v>
      </c>
      <c r="K26" t="s">
        <v>75</v>
      </c>
    </row>
    <row r="27" spans="1:11" x14ac:dyDescent="0.25">
      <c r="B27" t="s">
        <v>183</v>
      </c>
      <c r="C27">
        <v>1</v>
      </c>
      <c r="D27" t="s">
        <v>126</v>
      </c>
      <c r="H27" t="s">
        <v>120</v>
      </c>
      <c r="J27" t="s">
        <v>125</v>
      </c>
      <c r="K27" t="s">
        <v>75</v>
      </c>
    </row>
    <row r="28" spans="1:11" x14ac:dyDescent="0.25">
      <c r="A28" t="s">
        <v>165</v>
      </c>
      <c r="B28" t="s">
        <v>139</v>
      </c>
      <c r="C28">
        <v>1</v>
      </c>
      <c r="D28" t="s">
        <v>140</v>
      </c>
      <c r="E28" t="s">
        <v>141</v>
      </c>
      <c r="F28" t="s">
        <v>142</v>
      </c>
      <c r="G28">
        <v>208804.27</v>
      </c>
      <c r="H28" t="s">
        <v>15</v>
      </c>
      <c r="I28" s="2">
        <v>44375</v>
      </c>
      <c r="J28" t="s">
        <v>143</v>
      </c>
      <c r="K28" t="s">
        <v>75</v>
      </c>
    </row>
    <row r="29" spans="1:11" x14ac:dyDescent="0.25">
      <c r="B29" t="s">
        <v>154</v>
      </c>
      <c r="C29">
        <v>7</v>
      </c>
      <c r="D29" t="s">
        <v>155</v>
      </c>
      <c r="E29" t="s">
        <v>156</v>
      </c>
      <c r="F29" t="s">
        <v>157</v>
      </c>
      <c r="G29">
        <v>91963.19</v>
      </c>
      <c r="H29" t="s">
        <v>4</v>
      </c>
      <c r="I29" s="2">
        <v>44400</v>
      </c>
      <c r="J29" t="s">
        <v>158</v>
      </c>
      <c r="K29" t="s">
        <v>75</v>
      </c>
    </row>
    <row r="30" spans="1:11" x14ac:dyDescent="0.25">
      <c r="B30" t="s">
        <v>159</v>
      </c>
      <c r="C30">
        <v>1</v>
      </c>
      <c r="D30" t="s">
        <v>160</v>
      </c>
      <c r="E30" t="s">
        <v>161</v>
      </c>
      <c r="F30" t="s">
        <v>58</v>
      </c>
      <c r="G30" t="s">
        <v>138</v>
      </c>
      <c r="H30" t="s">
        <v>4</v>
      </c>
      <c r="I30" s="2">
        <v>44274</v>
      </c>
      <c r="J30" t="s">
        <v>153</v>
      </c>
      <c r="K30" t="s">
        <v>75</v>
      </c>
    </row>
    <row r="31" spans="1:11" x14ac:dyDescent="0.25">
      <c r="B31" t="s">
        <v>162</v>
      </c>
      <c r="C31">
        <v>1</v>
      </c>
      <c r="D31" t="s">
        <v>163</v>
      </c>
      <c r="E31" t="s">
        <v>164</v>
      </c>
      <c r="F31" t="s">
        <v>157</v>
      </c>
      <c r="G31">
        <v>274521.59999999998</v>
      </c>
      <c r="H31" t="s">
        <v>4</v>
      </c>
      <c r="I31" s="2">
        <v>44371</v>
      </c>
      <c r="J31" t="s">
        <v>158</v>
      </c>
      <c r="K31" t="s">
        <v>75</v>
      </c>
    </row>
    <row r="32" spans="1:11" x14ac:dyDescent="0.25">
      <c r="A32" t="s">
        <v>60</v>
      </c>
      <c r="B32" t="s">
        <v>11</v>
      </c>
      <c r="C32">
        <v>11</v>
      </c>
      <c r="D32" t="s">
        <v>12</v>
      </c>
      <c r="E32" t="s">
        <v>13</v>
      </c>
      <c r="F32" t="s">
        <v>14</v>
      </c>
      <c r="G32">
        <v>153274.76999999999</v>
      </c>
      <c r="H32" t="s">
        <v>15</v>
      </c>
      <c r="I32" s="2">
        <v>44397</v>
      </c>
      <c r="J32" t="s">
        <v>16</v>
      </c>
      <c r="K32" t="s">
        <v>17</v>
      </c>
    </row>
    <row r="33" spans="1:11" x14ac:dyDescent="0.25">
      <c r="B33" t="s">
        <v>18</v>
      </c>
      <c r="C33">
        <v>14</v>
      </c>
      <c r="D33" t="s">
        <v>19</v>
      </c>
      <c r="E33" t="s">
        <v>20</v>
      </c>
      <c r="F33" t="s">
        <v>21</v>
      </c>
      <c r="G33">
        <v>95399.86</v>
      </c>
      <c r="H33" t="s">
        <v>21</v>
      </c>
      <c r="I33" s="2">
        <v>44403</v>
      </c>
      <c r="J33" t="s">
        <v>22</v>
      </c>
      <c r="K33" t="s">
        <v>17</v>
      </c>
    </row>
    <row r="34" spans="1:11" x14ac:dyDescent="0.25">
      <c r="B34" t="s">
        <v>23</v>
      </c>
      <c r="C34">
        <v>40</v>
      </c>
      <c r="D34" t="s">
        <v>19</v>
      </c>
      <c r="E34" t="s">
        <v>13</v>
      </c>
      <c r="F34" t="s">
        <v>21</v>
      </c>
      <c r="G34">
        <v>352860.57</v>
      </c>
      <c r="H34" t="s">
        <v>21</v>
      </c>
      <c r="J34" t="s">
        <v>22</v>
      </c>
      <c r="K34" t="s">
        <v>17</v>
      </c>
    </row>
    <row r="35" spans="1:11" x14ac:dyDescent="0.25">
      <c r="B35" t="s">
        <v>24</v>
      </c>
      <c r="C35">
        <v>1</v>
      </c>
      <c r="D35" t="s">
        <v>19</v>
      </c>
      <c r="E35" t="s">
        <v>13</v>
      </c>
      <c r="F35" t="s">
        <v>21</v>
      </c>
      <c r="G35">
        <v>5091.0600000000004</v>
      </c>
      <c r="H35" t="s">
        <v>21</v>
      </c>
      <c r="J35" t="s">
        <v>22</v>
      </c>
      <c r="K35" t="s">
        <v>17</v>
      </c>
    </row>
    <row r="36" spans="1:11" x14ac:dyDescent="0.25">
      <c r="B36" t="s">
        <v>176</v>
      </c>
      <c r="C36">
        <v>1</v>
      </c>
      <c r="D36" t="s">
        <v>113</v>
      </c>
      <c r="E36" t="s">
        <v>114</v>
      </c>
      <c r="F36" t="s">
        <v>115</v>
      </c>
      <c r="G36" t="s">
        <v>137</v>
      </c>
      <c r="H36" t="s">
        <v>116</v>
      </c>
      <c r="I36" s="2">
        <v>44376</v>
      </c>
      <c r="J36" t="s">
        <v>117</v>
      </c>
      <c r="K36" t="s">
        <v>17</v>
      </c>
    </row>
    <row r="37" spans="1:11" x14ac:dyDescent="0.25">
      <c r="B37" t="s">
        <v>177</v>
      </c>
      <c r="C37">
        <v>6</v>
      </c>
      <c r="D37" t="s">
        <v>113</v>
      </c>
      <c r="E37" t="s">
        <v>114</v>
      </c>
      <c r="F37" t="s">
        <v>115</v>
      </c>
      <c r="G37" t="s">
        <v>137</v>
      </c>
      <c r="H37" t="s">
        <v>116</v>
      </c>
      <c r="I37" s="2">
        <v>44376</v>
      </c>
      <c r="J37" t="s">
        <v>117</v>
      </c>
      <c r="K37" t="s">
        <v>17</v>
      </c>
    </row>
    <row r="38" spans="1:11" x14ac:dyDescent="0.25">
      <c r="B38" t="s">
        <v>144</v>
      </c>
      <c r="C38">
        <v>1</v>
      </c>
      <c r="D38" t="s">
        <v>145</v>
      </c>
      <c r="E38" t="s">
        <v>146</v>
      </c>
      <c r="F38" t="s">
        <v>97</v>
      </c>
      <c r="G38">
        <v>66329664.869999997</v>
      </c>
      <c r="H38" t="s">
        <v>15</v>
      </c>
      <c r="I38" s="2">
        <v>44403</v>
      </c>
      <c r="J38" t="s">
        <v>147</v>
      </c>
      <c r="K38" t="s">
        <v>17</v>
      </c>
    </row>
    <row r="39" spans="1:11" x14ac:dyDescent="0.25">
      <c r="B39" t="s">
        <v>148</v>
      </c>
      <c r="C39">
        <v>1</v>
      </c>
      <c r="D39" t="s">
        <v>149</v>
      </c>
      <c r="E39" t="s">
        <v>150</v>
      </c>
      <c r="F39" t="s">
        <v>151</v>
      </c>
      <c r="G39">
        <v>1650032.86</v>
      </c>
      <c r="H39" t="s">
        <v>4</v>
      </c>
      <c r="I39" s="2">
        <v>44386</v>
      </c>
      <c r="J39" t="s">
        <v>153</v>
      </c>
      <c r="K39" t="s">
        <v>17</v>
      </c>
    </row>
    <row r="40" spans="1:11" x14ac:dyDescent="0.25">
      <c r="B40" t="s">
        <v>25</v>
      </c>
      <c r="C40">
        <v>1</v>
      </c>
      <c r="D40" t="s">
        <v>26</v>
      </c>
      <c r="E40" t="s">
        <v>27</v>
      </c>
      <c r="F40" t="s">
        <v>28</v>
      </c>
      <c r="G40">
        <v>650000</v>
      </c>
      <c r="H40" t="s">
        <v>29</v>
      </c>
      <c r="I40" s="2">
        <v>44403</v>
      </c>
      <c r="J40" t="s">
        <v>30</v>
      </c>
      <c r="K40" t="s">
        <v>31</v>
      </c>
    </row>
    <row r="41" spans="1:11" x14ac:dyDescent="0.25">
      <c r="B41" t="s">
        <v>32</v>
      </c>
      <c r="C41">
        <v>8</v>
      </c>
      <c r="D41" t="s">
        <v>33</v>
      </c>
      <c r="E41" t="s">
        <v>27</v>
      </c>
      <c r="F41" t="s">
        <v>28</v>
      </c>
      <c r="G41">
        <v>1494437.06</v>
      </c>
      <c r="H41" t="s">
        <v>15</v>
      </c>
      <c r="I41" s="2">
        <v>44399</v>
      </c>
      <c r="J41" t="s">
        <v>34</v>
      </c>
      <c r="K41" t="s">
        <v>31</v>
      </c>
    </row>
    <row r="42" spans="1:11" x14ac:dyDescent="0.25">
      <c r="B42" t="s">
        <v>167</v>
      </c>
      <c r="C42">
        <v>1</v>
      </c>
      <c r="D42" t="s">
        <v>89</v>
      </c>
      <c r="E42" t="s">
        <v>90</v>
      </c>
      <c r="F42" t="s">
        <v>91</v>
      </c>
      <c r="G42">
        <v>633649.5</v>
      </c>
      <c r="H42" t="s">
        <v>91</v>
      </c>
      <c r="I42" t="s">
        <v>92</v>
      </c>
      <c r="J42" t="s">
        <v>87</v>
      </c>
      <c r="K42" t="s">
        <v>31</v>
      </c>
    </row>
    <row r="43" spans="1:11" x14ac:dyDescent="0.25">
      <c r="B43" t="s">
        <v>168</v>
      </c>
      <c r="C43">
        <v>1</v>
      </c>
      <c r="D43" t="s">
        <v>89</v>
      </c>
      <c r="E43" t="s">
        <v>90</v>
      </c>
      <c r="F43" t="s">
        <v>91</v>
      </c>
      <c r="G43">
        <v>633649.5</v>
      </c>
      <c r="H43" t="s">
        <v>91</v>
      </c>
      <c r="I43" t="s">
        <v>92</v>
      </c>
      <c r="J43" t="s">
        <v>87</v>
      </c>
      <c r="K43" t="s">
        <v>31</v>
      </c>
    </row>
    <row r="44" spans="1:11" x14ac:dyDescent="0.25">
      <c r="B44" t="s">
        <v>94</v>
      </c>
      <c r="C44">
        <v>3</v>
      </c>
      <c r="D44" t="s">
        <v>95</v>
      </c>
      <c r="E44" t="s">
        <v>96</v>
      </c>
      <c r="F44" t="s">
        <v>97</v>
      </c>
      <c r="G44">
        <v>473640.97</v>
      </c>
      <c r="H44" t="s">
        <v>97</v>
      </c>
      <c r="I44" t="s">
        <v>98</v>
      </c>
      <c r="J44" t="s">
        <v>99</v>
      </c>
      <c r="K44" t="s">
        <v>31</v>
      </c>
    </row>
    <row r="45" spans="1:11" x14ac:dyDescent="0.25">
      <c r="A45" t="s">
        <v>103</v>
      </c>
      <c r="B45" t="s">
        <v>193</v>
      </c>
      <c r="C45">
        <v>80</v>
      </c>
      <c r="D45" t="s">
        <v>104</v>
      </c>
      <c r="E45" t="s">
        <v>105</v>
      </c>
      <c r="F45" t="s">
        <v>106</v>
      </c>
      <c r="G45">
        <v>380991.62</v>
      </c>
      <c r="H45" t="s">
        <v>4</v>
      </c>
      <c r="I45" s="2">
        <v>44403</v>
      </c>
      <c r="J45" t="s">
        <v>107</v>
      </c>
      <c r="K45" t="s">
        <v>31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AS804"/>
  <sheetViews>
    <sheetView tabSelected="1" zoomScale="80" zoomScaleNormal="80" workbookViewId="0">
      <pane ySplit="2" topLeftCell="A595" activePane="bottomLeft" state="frozen"/>
      <selection activeCell="C1" sqref="C1"/>
      <selection pane="bottomLeft" activeCell="D623" sqref="D623"/>
    </sheetView>
  </sheetViews>
  <sheetFormatPr defaultColWidth="25.7109375" defaultRowHeight="30" customHeight="1" x14ac:dyDescent="0.25"/>
  <cols>
    <col min="1" max="1" width="25.7109375" style="8"/>
    <col min="2" max="2" width="18.42578125" style="8" bestFit="1" customWidth="1"/>
    <col min="3" max="3" width="23.7109375" style="8" bestFit="1" customWidth="1"/>
    <col min="4" max="4" width="32.140625" style="8" bestFit="1" customWidth="1"/>
    <col min="5" max="5" width="50.85546875" style="8" customWidth="1"/>
    <col min="6" max="6" width="25.7109375" style="8"/>
    <col min="7" max="8" width="25.7109375" style="16"/>
    <col min="9" max="9" width="25.7109375" style="8"/>
    <col min="10" max="10" width="25.7109375" style="9"/>
    <col min="11" max="11" width="25.7109375" style="5"/>
    <col min="12" max="12" width="38.7109375" style="4" bestFit="1" customWidth="1"/>
    <col min="13" max="16384" width="25.7109375" style="8"/>
  </cols>
  <sheetData>
    <row r="1" spans="1:45" ht="105" customHeight="1" x14ac:dyDescent="0.25">
      <c r="A1" s="109"/>
      <c r="B1" s="109"/>
      <c r="C1" s="109"/>
      <c r="D1" s="110" t="s">
        <v>423</v>
      </c>
      <c r="E1" s="111"/>
      <c r="F1" s="111"/>
      <c r="G1" s="111"/>
      <c r="H1" s="111"/>
      <c r="I1" s="111"/>
      <c r="J1" s="111"/>
      <c r="K1" s="111"/>
      <c r="L1" s="111"/>
      <c r="M1" s="112"/>
      <c r="N1" s="3"/>
      <c r="O1" s="20" t="s">
        <v>206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t="30" customHeight="1" x14ac:dyDescent="0.25">
      <c r="A2" s="20" t="s">
        <v>1</v>
      </c>
      <c r="B2" s="20" t="s">
        <v>471</v>
      </c>
      <c r="C2" s="20" t="s">
        <v>5</v>
      </c>
      <c r="D2" s="20" t="s">
        <v>2</v>
      </c>
      <c r="E2" s="20" t="s">
        <v>3</v>
      </c>
      <c r="F2" s="20" t="s">
        <v>4</v>
      </c>
      <c r="G2" s="1" t="s">
        <v>227</v>
      </c>
      <c r="H2" s="1" t="s">
        <v>228</v>
      </c>
      <c r="I2" s="20" t="s">
        <v>10</v>
      </c>
      <c r="J2" s="20" t="s">
        <v>321</v>
      </c>
      <c r="K2" s="20" t="s">
        <v>195</v>
      </c>
      <c r="L2" s="20" t="s">
        <v>289</v>
      </c>
      <c r="M2" s="20" t="s">
        <v>7</v>
      </c>
      <c r="N2" s="3"/>
      <c r="O2" s="32">
        <v>45273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s="17" customFormat="1" ht="73.5" customHeight="1" x14ac:dyDescent="0.25">
      <c r="A3" s="53"/>
      <c r="B3" s="53"/>
      <c r="C3" s="53"/>
      <c r="D3" s="57" t="s">
        <v>516</v>
      </c>
      <c r="E3" s="57" t="s">
        <v>517</v>
      </c>
      <c r="F3" s="56" t="s">
        <v>97</v>
      </c>
      <c r="G3" s="58">
        <v>0</v>
      </c>
      <c r="H3" s="58">
        <v>0</v>
      </c>
      <c r="I3" s="53" t="s">
        <v>138</v>
      </c>
      <c r="J3" s="54" t="s">
        <v>138</v>
      </c>
      <c r="K3" s="55" t="s">
        <v>138</v>
      </c>
      <c r="L3" s="55" t="s">
        <v>676</v>
      </c>
      <c r="M3" s="53" t="s">
        <v>138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1"/>
    </row>
    <row r="4" spans="1:45" s="17" customFormat="1" ht="73.5" customHeight="1" x14ac:dyDescent="0.25">
      <c r="A4" s="53" t="s">
        <v>1379</v>
      </c>
      <c r="B4" s="53">
        <v>449052</v>
      </c>
      <c r="C4" s="53">
        <v>2</v>
      </c>
      <c r="D4" s="57" t="s">
        <v>1343</v>
      </c>
      <c r="E4" s="57" t="s">
        <v>1378</v>
      </c>
      <c r="F4" s="53" t="s">
        <v>1192</v>
      </c>
      <c r="G4" s="58">
        <v>175000</v>
      </c>
      <c r="H4" s="58">
        <v>0</v>
      </c>
      <c r="I4" s="54" t="s">
        <v>138</v>
      </c>
      <c r="J4" s="54" t="s">
        <v>138</v>
      </c>
      <c r="K4" s="55" t="s">
        <v>138</v>
      </c>
      <c r="L4" s="55" t="s">
        <v>676</v>
      </c>
      <c r="M4" s="53" t="s">
        <v>230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1"/>
    </row>
    <row r="5" spans="1:45" s="52" customFormat="1" ht="141" customHeight="1" x14ac:dyDescent="0.25">
      <c r="A5" s="53" t="s">
        <v>1244</v>
      </c>
      <c r="B5" s="53">
        <v>339039</v>
      </c>
      <c r="C5" s="53">
        <v>1</v>
      </c>
      <c r="D5" s="53" t="s">
        <v>1242</v>
      </c>
      <c r="E5" s="53" t="s">
        <v>1243</v>
      </c>
      <c r="F5" s="53" t="s">
        <v>1245</v>
      </c>
      <c r="G5" s="59">
        <v>13500</v>
      </c>
      <c r="H5" s="59">
        <v>0</v>
      </c>
      <c r="I5" s="54" t="s">
        <v>138</v>
      </c>
      <c r="J5" s="54" t="s">
        <v>138</v>
      </c>
      <c r="K5" s="55" t="s">
        <v>138</v>
      </c>
      <c r="L5" s="55" t="s">
        <v>676</v>
      </c>
      <c r="M5" s="53" t="s">
        <v>224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1"/>
    </row>
    <row r="6" spans="1:45" s="17" customFormat="1" ht="73.5" customHeight="1" x14ac:dyDescent="0.25">
      <c r="A6" s="53"/>
      <c r="B6" s="53"/>
      <c r="C6" s="53">
        <v>58</v>
      </c>
      <c r="D6" s="53" t="s">
        <v>219</v>
      </c>
      <c r="E6" s="53" t="s">
        <v>220</v>
      </c>
      <c r="F6" s="53" t="s">
        <v>223</v>
      </c>
      <c r="G6" s="59">
        <v>0</v>
      </c>
      <c r="H6" s="59">
        <v>0</v>
      </c>
      <c r="I6" s="53" t="s">
        <v>138</v>
      </c>
      <c r="J6" s="54" t="s">
        <v>138</v>
      </c>
      <c r="K6" s="55" t="s">
        <v>138</v>
      </c>
      <c r="L6" s="55" t="s">
        <v>676</v>
      </c>
      <c r="M6" s="53" t="s">
        <v>138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1"/>
    </row>
    <row r="7" spans="1:45" s="17" customFormat="1" ht="73.5" customHeight="1" x14ac:dyDescent="0.25">
      <c r="A7" s="53"/>
      <c r="B7" s="53"/>
      <c r="C7" s="53">
        <v>132</v>
      </c>
      <c r="D7" s="53" t="s">
        <v>221</v>
      </c>
      <c r="E7" s="53" t="s">
        <v>222</v>
      </c>
      <c r="F7" s="62" t="s">
        <v>223</v>
      </c>
      <c r="G7" s="59">
        <v>0</v>
      </c>
      <c r="H7" s="59">
        <v>0</v>
      </c>
      <c r="I7" s="53" t="s">
        <v>138</v>
      </c>
      <c r="J7" s="54" t="s">
        <v>138</v>
      </c>
      <c r="K7" s="55" t="s">
        <v>138</v>
      </c>
      <c r="L7" s="55" t="s">
        <v>676</v>
      </c>
      <c r="M7" s="53" t="s">
        <v>138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1"/>
    </row>
    <row r="8" spans="1:45" s="17" customFormat="1" ht="73.5" customHeight="1" x14ac:dyDescent="0.25">
      <c r="A8" s="53"/>
      <c r="B8" s="53"/>
      <c r="C8" s="53"/>
      <c r="D8" s="57" t="s">
        <v>1180</v>
      </c>
      <c r="E8" s="57" t="s">
        <v>951</v>
      </c>
      <c r="F8" s="53" t="s">
        <v>223</v>
      </c>
      <c r="G8" s="58">
        <v>0</v>
      </c>
      <c r="H8" s="58">
        <v>0</v>
      </c>
      <c r="I8" s="54" t="s">
        <v>138</v>
      </c>
      <c r="J8" s="54" t="s">
        <v>138</v>
      </c>
      <c r="K8" s="55" t="s">
        <v>138</v>
      </c>
      <c r="L8" s="55" t="s">
        <v>676</v>
      </c>
      <c r="M8" s="53" t="s">
        <v>224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1"/>
    </row>
    <row r="9" spans="1:45" s="17" customFormat="1" ht="73.5" customHeight="1" x14ac:dyDescent="0.25">
      <c r="A9" s="53"/>
      <c r="B9" s="53"/>
      <c r="C9" s="53"/>
      <c r="D9" s="57" t="s">
        <v>1336</v>
      </c>
      <c r="E9" s="57" t="s">
        <v>1357</v>
      </c>
      <c r="F9" s="53" t="s">
        <v>91</v>
      </c>
      <c r="G9" s="58">
        <v>0</v>
      </c>
      <c r="H9" s="58">
        <v>0</v>
      </c>
      <c r="I9" s="54" t="s">
        <v>138</v>
      </c>
      <c r="J9" s="54" t="s">
        <v>138</v>
      </c>
      <c r="K9" s="55" t="s">
        <v>138</v>
      </c>
      <c r="L9" s="55" t="s">
        <v>676</v>
      </c>
      <c r="M9" s="53" t="s">
        <v>232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1"/>
    </row>
    <row r="10" spans="1:45" s="17" customFormat="1" ht="73.5" customHeight="1" x14ac:dyDescent="0.25">
      <c r="A10" s="53"/>
      <c r="B10" s="53"/>
      <c r="C10" s="53">
        <v>27</v>
      </c>
      <c r="D10" s="53" t="s">
        <v>225</v>
      </c>
      <c r="E10" s="53" t="s">
        <v>226</v>
      </c>
      <c r="F10" s="62" t="s">
        <v>223</v>
      </c>
      <c r="G10" s="59">
        <v>0</v>
      </c>
      <c r="H10" s="59">
        <v>0</v>
      </c>
      <c r="I10" s="53" t="s">
        <v>138</v>
      </c>
      <c r="J10" s="54" t="s">
        <v>138</v>
      </c>
      <c r="K10" s="55" t="s">
        <v>138</v>
      </c>
      <c r="L10" s="55" t="s">
        <v>676</v>
      </c>
      <c r="M10" s="53" t="s">
        <v>138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1"/>
    </row>
    <row r="11" spans="1:45" s="17" customFormat="1" ht="73.5" customHeight="1" x14ac:dyDescent="0.25">
      <c r="A11" s="53" t="s">
        <v>300</v>
      </c>
      <c r="B11" s="53">
        <v>339030</v>
      </c>
      <c r="C11" s="53">
        <v>44</v>
      </c>
      <c r="D11" s="100" t="s">
        <v>243</v>
      </c>
      <c r="E11" s="100" t="s">
        <v>247</v>
      </c>
      <c r="F11" s="53" t="s">
        <v>282</v>
      </c>
      <c r="G11" s="90">
        <v>4456540.97</v>
      </c>
      <c r="H11" s="58">
        <v>0</v>
      </c>
      <c r="I11" s="53" t="s">
        <v>138</v>
      </c>
      <c r="J11" s="54" t="s">
        <v>138</v>
      </c>
      <c r="K11" s="55" t="s">
        <v>138</v>
      </c>
      <c r="L11" s="55" t="s">
        <v>676</v>
      </c>
      <c r="M11" s="53" t="s">
        <v>93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1"/>
    </row>
    <row r="12" spans="1:45" s="17" customFormat="1" ht="73.5" customHeight="1" x14ac:dyDescent="0.25">
      <c r="A12" s="53" t="s">
        <v>301</v>
      </c>
      <c r="B12" s="53">
        <v>339030</v>
      </c>
      <c r="C12" s="53">
        <v>2</v>
      </c>
      <c r="D12" s="101"/>
      <c r="E12" s="101"/>
      <c r="F12" s="53" t="s">
        <v>282</v>
      </c>
      <c r="G12" s="91"/>
      <c r="H12" s="58">
        <v>0</v>
      </c>
      <c r="I12" s="53" t="s">
        <v>138</v>
      </c>
      <c r="J12" s="54" t="s">
        <v>138</v>
      </c>
      <c r="K12" s="55" t="s">
        <v>138</v>
      </c>
      <c r="L12" s="55" t="s">
        <v>676</v>
      </c>
      <c r="M12" s="53" t="s">
        <v>93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1"/>
    </row>
    <row r="13" spans="1:45" s="17" customFormat="1" ht="73.5" customHeight="1" x14ac:dyDescent="0.25">
      <c r="A13" s="53" t="s">
        <v>302</v>
      </c>
      <c r="B13" s="53">
        <v>339030</v>
      </c>
      <c r="C13" s="53">
        <v>2</v>
      </c>
      <c r="D13" s="101"/>
      <c r="E13" s="101"/>
      <c r="F13" s="53" t="s">
        <v>282</v>
      </c>
      <c r="G13" s="91"/>
      <c r="H13" s="58">
        <v>0</v>
      </c>
      <c r="I13" s="53" t="s">
        <v>138</v>
      </c>
      <c r="J13" s="54" t="s">
        <v>138</v>
      </c>
      <c r="K13" s="55" t="s">
        <v>138</v>
      </c>
      <c r="L13" s="55" t="s">
        <v>676</v>
      </c>
      <c r="M13" s="53" t="s">
        <v>93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1"/>
    </row>
    <row r="14" spans="1:45" s="17" customFormat="1" ht="73.5" customHeight="1" x14ac:dyDescent="0.25">
      <c r="A14" s="53" t="s">
        <v>303</v>
      </c>
      <c r="B14" s="53">
        <v>339030</v>
      </c>
      <c r="C14" s="53">
        <v>3</v>
      </c>
      <c r="D14" s="101"/>
      <c r="E14" s="101"/>
      <c r="F14" s="53" t="s">
        <v>298</v>
      </c>
      <c r="G14" s="91"/>
      <c r="H14" s="58">
        <v>0</v>
      </c>
      <c r="I14" s="53" t="s">
        <v>138</v>
      </c>
      <c r="J14" s="54" t="s">
        <v>138</v>
      </c>
      <c r="K14" s="55" t="s">
        <v>138</v>
      </c>
      <c r="L14" s="55" t="s">
        <v>676</v>
      </c>
      <c r="M14" s="53" t="s">
        <v>93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1"/>
    </row>
    <row r="15" spans="1:45" s="17" customFormat="1" ht="73.5" customHeight="1" x14ac:dyDescent="0.25">
      <c r="A15" s="53" t="s">
        <v>304</v>
      </c>
      <c r="B15" s="53">
        <v>339030</v>
      </c>
      <c r="C15" s="53">
        <v>1</v>
      </c>
      <c r="D15" s="101"/>
      <c r="E15" s="101"/>
      <c r="F15" s="53" t="s">
        <v>298</v>
      </c>
      <c r="G15" s="91"/>
      <c r="H15" s="58">
        <v>0</v>
      </c>
      <c r="I15" s="53" t="s">
        <v>138</v>
      </c>
      <c r="J15" s="54" t="s">
        <v>138</v>
      </c>
      <c r="K15" s="55" t="s">
        <v>138</v>
      </c>
      <c r="L15" s="55" t="s">
        <v>676</v>
      </c>
      <c r="M15" s="53" t="s">
        <v>93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1"/>
    </row>
    <row r="16" spans="1:45" s="17" customFormat="1" ht="73.5" customHeight="1" x14ac:dyDescent="0.25">
      <c r="A16" s="53" t="s">
        <v>306</v>
      </c>
      <c r="B16" s="53">
        <v>339030</v>
      </c>
      <c r="C16" s="53">
        <v>1</v>
      </c>
      <c r="D16" s="101"/>
      <c r="E16" s="101"/>
      <c r="F16" s="53" t="s">
        <v>299</v>
      </c>
      <c r="G16" s="91"/>
      <c r="H16" s="58">
        <v>0</v>
      </c>
      <c r="I16" s="53" t="s">
        <v>138</v>
      </c>
      <c r="J16" s="54" t="s">
        <v>138</v>
      </c>
      <c r="K16" s="55" t="s">
        <v>138</v>
      </c>
      <c r="L16" s="55" t="s">
        <v>676</v>
      </c>
      <c r="M16" s="53" t="s">
        <v>93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1"/>
    </row>
    <row r="17" spans="1:45" s="17" customFormat="1" ht="73.5" customHeight="1" x14ac:dyDescent="0.25">
      <c r="A17" s="53" t="s">
        <v>305</v>
      </c>
      <c r="B17" s="53">
        <v>339030</v>
      </c>
      <c r="C17" s="53">
        <v>17</v>
      </c>
      <c r="D17" s="102"/>
      <c r="E17" s="102"/>
      <c r="F17" s="53" t="s">
        <v>299</v>
      </c>
      <c r="G17" s="92"/>
      <c r="H17" s="58">
        <v>0</v>
      </c>
      <c r="I17" s="53" t="s">
        <v>138</v>
      </c>
      <c r="J17" s="54" t="s">
        <v>138</v>
      </c>
      <c r="K17" s="55" t="s">
        <v>138</v>
      </c>
      <c r="L17" s="55" t="s">
        <v>676</v>
      </c>
      <c r="M17" s="53" t="s">
        <v>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1"/>
    </row>
    <row r="18" spans="1:45" s="17" customFormat="1" ht="73.5" customHeight="1" x14ac:dyDescent="0.25">
      <c r="A18" s="53" t="s">
        <v>322</v>
      </c>
      <c r="B18" s="53">
        <v>339030</v>
      </c>
      <c r="C18" s="53">
        <v>3</v>
      </c>
      <c r="D18" s="100" t="s">
        <v>244</v>
      </c>
      <c r="E18" s="53" t="s">
        <v>248</v>
      </c>
      <c r="F18" s="53" t="s">
        <v>223</v>
      </c>
      <c r="G18" s="90">
        <v>397098.22</v>
      </c>
      <c r="H18" s="58">
        <v>0</v>
      </c>
      <c r="I18" s="53" t="s">
        <v>138</v>
      </c>
      <c r="J18" s="54" t="s">
        <v>138</v>
      </c>
      <c r="K18" s="55" t="s">
        <v>138</v>
      </c>
      <c r="L18" s="55" t="s">
        <v>676</v>
      </c>
      <c r="M18" s="53" t="s">
        <v>93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1"/>
    </row>
    <row r="19" spans="1:45" s="17" customFormat="1" ht="73.5" customHeight="1" x14ac:dyDescent="0.25">
      <c r="A19" s="53" t="s">
        <v>323</v>
      </c>
      <c r="B19" s="53">
        <v>339030</v>
      </c>
      <c r="C19" s="53">
        <v>10</v>
      </c>
      <c r="D19" s="101"/>
      <c r="E19" s="53" t="s">
        <v>248</v>
      </c>
      <c r="F19" s="53" t="s">
        <v>223</v>
      </c>
      <c r="G19" s="91"/>
      <c r="H19" s="58">
        <v>0</v>
      </c>
      <c r="I19" s="53" t="s">
        <v>138</v>
      </c>
      <c r="J19" s="54" t="s">
        <v>138</v>
      </c>
      <c r="K19" s="55" t="s">
        <v>138</v>
      </c>
      <c r="L19" s="55" t="s">
        <v>676</v>
      </c>
      <c r="M19" s="53" t="s">
        <v>93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1"/>
    </row>
    <row r="20" spans="1:45" s="17" customFormat="1" ht="73.5" customHeight="1" x14ac:dyDescent="0.25">
      <c r="A20" s="53" t="s">
        <v>324</v>
      </c>
      <c r="B20" s="53">
        <v>339030</v>
      </c>
      <c r="C20" s="53">
        <v>1</v>
      </c>
      <c r="D20" s="101"/>
      <c r="E20" s="53" t="s">
        <v>248</v>
      </c>
      <c r="F20" s="53" t="s">
        <v>223</v>
      </c>
      <c r="G20" s="91"/>
      <c r="H20" s="58">
        <v>0</v>
      </c>
      <c r="I20" s="53" t="s">
        <v>138</v>
      </c>
      <c r="J20" s="54" t="s">
        <v>138</v>
      </c>
      <c r="K20" s="55" t="s">
        <v>138</v>
      </c>
      <c r="L20" s="55" t="s">
        <v>676</v>
      </c>
      <c r="M20" s="53" t="s">
        <v>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1"/>
    </row>
    <row r="21" spans="1:45" s="17" customFormat="1" ht="73.5" customHeight="1" x14ac:dyDescent="0.25">
      <c r="A21" s="53" t="s">
        <v>325</v>
      </c>
      <c r="B21" s="53">
        <v>339030</v>
      </c>
      <c r="C21" s="53">
        <v>2</v>
      </c>
      <c r="D21" s="101"/>
      <c r="E21" s="53" t="s">
        <v>248</v>
      </c>
      <c r="F21" s="53" t="s">
        <v>223</v>
      </c>
      <c r="G21" s="91"/>
      <c r="H21" s="58">
        <v>0</v>
      </c>
      <c r="I21" s="53" t="s">
        <v>138</v>
      </c>
      <c r="J21" s="54" t="s">
        <v>138</v>
      </c>
      <c r="K21" s="55" t="s">
        <v>138</v>
      </c>
      <c r="L21" s="55" t="s">
        <v>676</v>
      </c>
      <c r="M21" s="53" t="s">
        <v>93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1"/>
    </row>
    <row r="22" spans="1:45" s="17" customFormat="1" ht="73.5" customHeight="1" x14ac:dyDescent="0.25">
      <c r="A22" s="53" t="s">
        <v>326</v>
      </c>
      <c r="B22" s="53">
        <v>339030</v>
      </c>
      <c r="C22" s="53">
        <v>7</v>
      </c>
      <c r="D22" s="101"/>
      <c r="E22" s="53" t="s">
        <v>248</v>
      </c>
      <c r="F22" s="53" t="s">
        <v>223</v>
      </c>
      <c r="G22" s="91"/>
      <c r="H22" s="58">
        <v>0</v>
      </c>
      <c r="I22" s="53" t="s">
        <v>138</v>
      </c>
      <c r="J22" s="54" t="s">
        <v>138</v>
      </c>
      <c r="K22" s="55" t="s">
        <v>138</v>
      </c>
      <c r="L22" s="55" t="s">
        <v>676</v>
      </c>
      <c r="M22" s="53" t="s">
        <v>93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1"/>
    </row>
    <row r="23" spans="1:45" s="17" customFormat="1" ht="73.5" customHeight="1" x14ac:dyDescent="0.25">
      <c r="A23" s="53" t="s">
        <v>327</v>
      </c>
      <c r="B23" s="53">
        <v>339030</v>
      </c>
      <c r="C23" s="53">
        <v>1</v>
      </c>
      <c r="D23" s="101"/>
      <c r="E23" s="53" t="s">
        <v>248</v>
      </c>
      <c r="F23" s="53" t="s">
        <v>223</v>
      </c>
      <c r="G23" s="91"/>
      <c r="H23" s="58">
        <v>0</v>
      </c>
      <c r="I23" s="53" t="s">
        <v>138</v>
      </c>
      <c r="J23" s="54" t="s">
        <v>138</v>
      </c>
      <c r="K23" s="55" t="s">
        <v>138</v>
      </c>
      <c r="L23" s="55" t="s">
        <v>676</v>
      </c>
      <c r="M23" s="53" t="s">
        <v>93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1"/>
    </row>
    <row r="24" spans="1:45" s="17" customFormat="1" ht="73.5" customHeight="1" x14ac:dyDescent="0.25">
      <c r="A24" s="53" t="s">
        <v>328</v>
      </c>
      <c r="B24" s="53">
        <v>339030</v>
      </c>
      <c r="C24" s="53">
        <v>2</v>
      </c>
      <c r="D24" s="101"/>
      <c r="E24" s="53" t="s">
        <v>248</v>
      </c>
      <c r="F24" s="53" t="s">
        <v>223</v>
      </c>
      <c r="G24" s="91"/>
      <c r="H24" s="58">
        <v>0</v>
      </c>
      <c r="I24" s="53" t="s">
        <v>138</v>
      </c>
      <c r="J24" s="54" t="s">
        <v>138</v>
      </c>
      <c r="K24" s="55" t="s">
        <v>138</v>
      </c>
      <c r="L24" s="55" t="s">
        <v>676</v>
      </c>
      <c r="M24" s="53" t="s">
        <v>93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1"/>
    </row>
    <row r="25" spans="1:45" s="17" customFormat="1" ht="73.5" customHeight="1" x14ac:dyDescent="0.25">
      <c r="A25" s="53" t="s">
        <v>329</v>
      </c>
      <c r="B25" s="53">
        <v>339030</v>
      </c>
      <c r="C25" s="53">
        <v>60</v>
      </c>
      <c r="D25" s="101"/>
      <c r="E25" s="53" t="s">
        <v>248</v>
      </c>
      <c r="F25" s="53" t="s">
        <v>223</v>
      </c>
      <c r="G25" s="91"/>
      <c r="H25" s="58">
        <v>0</v>
      </c>
      <c r="I25" s="53" t="s">
        <v>138</v>
      </c>
      <c r="J25" s="54" t="s">
        <v>138</v>
      </c>
      <c r="K25" s="55" t="s">
        <v>138</v>
      </c>
      <c r="L25" s="55" t="s">
        <v>676</v>
      </c>
      <c r="M25" s="53" t="s">
        <v>93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1"/>
    </row>
    <row r="26" spans="1:45" s="17" customFormat="1" ht="73.5" customHeight="1" x14ac:dyDescent="0.25">
      <c r="A26" s="53" t="s">
        <v>330</v>
      </c>
      <c r="B26" s="53">
        <v>339030</v>
      </c>
      <c r="C26" s="53">
        <v>1</v>
      </c>
      <c r="D26" s="102"/>
      <c r="E26" s="53" t="s">
        <v>248</v>
      </c>
      <c r="F26" s="53" t="s">
        <v>223</v>
      </c>
      <c r="G26" s="92"/>
      <c r="H26" s="58">
        <v>0</v>
      </c>
      <c r="I26" s="53" t="s">
        <v>138</v>
      </c>
      <c r="J26" s="54" t="s">
        <v>138</v>
      </c>
      <c r="K26" s="55" t="s">
        <v>138</v>
      </c>
      <c r="L26" s="55" t="s">
        <v>676</v>
      </c>
      <c r="M26" s="53" t="s">
        <v>93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1"/>
    </row>
    <row r="27" spans="1:45" s="17" customFormat="1" ht="73.5" customHeight="1" x14ac:dyDescent="0.25">
      <c r="A27" s="53"/>
      <c r="B27" s="53"/>
      <c r="C27" s="53"/>
      <c r="D27" s="57" t="s">
        <v>939</v>
      </c>
      <c r="E27" s="57" t="s">
        <v>940</v>
      </c>
      <c r="F27" s="53" t="s">
        <v>283</v>
      </c>
      <c r="G27" s="58">
        <v>0</v>
      </c>
      <c r="H27" s="58">
        <v>0</v>
      </c>
      <c r="I27" s="54" t="s">
        <v>138</v>
      </c>
      <c r="J27" s="54" t="s">
        <v>138</v>
      </c>
      <c r="K27" s="55" t="s">
        <v>138</v>
      </c>
      <c r="L27" s="55" t="s">
        <v>676</v>
      </c>
      <c r="M27" s="53" t="s">
        <v>224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1"/>
    </row>
    <row r="28" spans="1:45" s="17" customFormat="1" ht="73.5" customHeight="1" x14ac:dyDescent="0.25">
      <c r="A28" s="53" t="s">
        <v>214</v>
      </c>
      <c r="B28" s="53">
        <v>449052</v>
      </c>
      <c r="C28" s="53">
        <v>32</v>
      </c>
      <c r="D28" s="53" t="s">
        <v>211</v>
      </c>
      <c r="E28" s="53" t="s">
        <v>212</v>
      </c>
      <c r="F28" s="53" t="s">
        <v>213</v>
      </c>
      <c r="G28" s="59">
        <v>0</v>
      </c>
      <c r="H28" s="59">
        <v>0</v>
      </c>
      <c r="I28" s="53" t="s">
        <v>138</v>
      </c>
      <c r="J28" s="54" t="s">
        <v>138</v>
      </c>
      <c r="K28" s="55" t="s">
        <v>138</v>
      </c>
      <c r="L28" s="55" t="s">
        <v>676</v>
      </c>
      <c r="M28" s="53" t="s">
        <v>93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1"/>
    </row>
    <row r="29" spans="1:45" s="17" customFormat="1" ht="73.5" customHeight="1" x14ac:dyDescent="0.25">
      <c r="A29" s="53" t="s">
        <v>154</v>
      </c>
      <c r="B29" s="53">
        <v>339030</v>
      </c>
      <c r="C29" s="53">
        <v>7</v>
      </c>
      <c r="D29" s="53" t="s">
        <v>155</v>
      </c>
      <c r="E29" s="53" t="s">
        <v>156</v>
      </c>
      <c r="F29" s="53" t="s">
        <v>157</v>
      </c>
      <c r="G29" s="59">
        <v>91963.19</v>
      </c>
      <c r="H29" s="59">
        <v>0</v>
      </c>
      <c r="I29" s="53" t="s">
        <v>138</v>
      </c>
      <c r="J29" s="54" t="s">
        <v>138</v>
      </c>
      <c r="K29" s="55" t="s">
        <v>138</v>
      </c>
      <c r="L29" s="55" t="s">
        <v>676</v>
      </c>
      <c r="M29" s="53" t="s">
        <v>224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1"/>
    </row>
    <row r="30" spans="1:45" s="17" customFormat="1" ht="73.5" customHeight="1" x14ac:dyDescent="0.25">
      <c r="A30" s="53" t="s">
        <v>340</v>
      </c>
      <c r="B30" s="53">
        <v>339040</v>
      </c>
      <c r="C30" s="53">
        <v>1</v>
      </c>
      <c r="D30" s="53" t="s">
        <v>160</v>
      </c>
      <c r="E30" s="53" t="s">
        <v>341</v>
      </c>
      <c r="F30" s="53" t="s">
        <v>58</v>
      </c>
      <c r="G30" s="59">
        <v>0</v>
      </c>
      <c r="H30" s="59">
        <v>0</v>
      </c>
      <c r="I30" s="53" t="s">
        <v>138</v>
      </c>
      <c r="J30" s="54" t="s">
        <v>138</v>
      </c>
      <c r="K30" s="55" t="s">
        <v>138</v>
      </c>
      <c r="L30" s="55" t="s">
        <v>676</v>
      </c>
      <c r="M30" s="53" t="s">
        <v>230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1"/>
    </row>
    <row r="31" spans="1:45" s="17" customFormat="1" ht="73.5" customHeight="1" x14ac:dyDescent="0.25">
      <c r="A31" s="53" t="s">
        <v>411</v>
      </c>
      <c r="B31" s="53">
        <v>339039</v>
      </c>
      <c r="C31" s="53">
        <v>3</v>
      </c>
      <c r="D31" s="53" t="s">
        <v>331</v>
      </c>
      <c r="E31" s="53" t="s">
        <v>332</v>
      </c>
      <c r="F31" s="53" t="s">
        <v>333</v>
      </c>
      <c r="G31" s="59">
        <v>0</v>
      </c>
      <c r="H31" s="59">
        <v>0</v>
      </c>
      <c r="I31" s="53" t="s">
        <v>138</v>
      </c>
      <c r="J31" s="54" t="s">
        <v>138</v>
      </c>
      <c r="K31" s="55" t="s">
        <v>138</v>
      </c>
      <c r="L31" s="68" t="s">
        <v>676</v>
      </c>
      <c r="M31" s="53" t="s">
        <v>93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1"/>
    </row>
    <row r="32" spans="1:45" s="17" customFormat="1" ht="73.5" customHeight="1" x14ac:dyDescent="0.25">
      <c r="A32" s="53" t="s">
        <v>1038</v>
      </c>
      <c r="B32" s="53">
        <v>449052</v>
      </c>
      <c r="C32" s="53">
        <v>1</v>
      </c>
      <c r="D32" s="100" t="s">
        <v>513</v>
      </c>
      <c r="E32" s="57" t="s">
        <v>514</v>
      </c>
      <c r="F32" s="56" t="s">
        <v>515</v>
      </c>
      <c r="G32" s="90">
        <v>685940</v>
      </c>
      <c r="H32" s="90">
        <v>0</v>
      </c>
      <c r="I32" s="53" t="s">
        <v>138</v>
      </c>
      <c r="J32" s="54" t="s">
        <v>138</v>
      </c>
      <c r="K32" s="55" t="s">
        <v>138</v>
      </c>
      <c r="L32" s="55" t="s">
        <v>676</v>
      </c>
      <c r="M32" s="53" t="s">
        <v>230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1"/>
    </row>
    <row r="33" spans="1:45" s="17" customFormat="1" ht="73.5" customHeight="1" x14ac:dyDescent="0.25">
      <c r="A33" s="53" t="s">
        <v>1038</v>
      </c>
      <c r="B33" s="53">
        <v>449052</v>
      </c>
      <c r="C33" s="53">
        <v>2</v>
      </c>
      <c r="D33" s="101"/>
      <c r="E33" s="57" t="s">
        <v>514</v>
      </c>
      <c r="F33" s="56" t="s">
        <v>515</v>
      </c>
      <c r="G33" s="91"/>
      <c r="H33" s="91"/>
      <c r="I33" s="53" t="s">
        <v>138</v>
      </c>
      <c r="J33" s="54" t="s">
        <v>138</v>
      </c>
      <c r="K33" s="55" t="s">
        <v>138</v>
      </c>
      <c r="L33" s="55" t="s">
        <v>676</v>
      </c>
      <c r="M33" s="53" t="s">
        <v>230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1"/>
    </row>
    <row r="34" spans="1:45" s="17" customFormat="1" ht="73.5" customHeight="1" x14ac:dyDescent="0.25">
      <c r="A34" s="53" t="s">
        <v>1038</v>
      </c>
      <c r="B34" s="53">
        <v>449052</v>
      </c>
      <c r="C34" s="53">
        <v>2</v>
      </c>
      <c r="D34" s="101"/>
      <c r="E34" s="57" t="s">
        <v>514</v>
      </c>
      <c r="F34" s="56" t="s">
        <v>515</v>
      </c>
      <c r="G34" s="91"/>
      <c r="H34" s="91"/>
      <c r="I34" s="53" t="s">
        <v>138</v>
      </c>
      <c r="J34" s="54" t="s">
        <v>138</v>
      </c>
      <c r="K34" s="55" t="s">
        <v>138</v>
      </c>
      <c r="L34" s="55" t="s">
        <v>676</v>
      </c>
      <c r="M34" s="53" t="s">
        <v>230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1"/>
    </row>
    <row r="35" spans="1:45" s="17" customFormat="1" ht="73.5" customHeight="1" x14ac:dyDescent="0.25">
      <c r="A35" s="53" t="s">
        <v>1039</v>
      </c>
      <c r="B35" s="53">
        <v>449052</v>
      </c>
      <c r="C35" s="53">
        <v>1</v>
      </c>
      <c r="D35" s="102"/>
      <c r="E35" s="57" t="s">
        <v>514</v>
      </c>
      <c r="F35" s="56" t="s">
        <v>515</v>
      </c>
      <c r="G35" s="92"/>
      <c r="H35" s="92"/>
      <c r="I35" s="53" t="s">
        <v>138</v>
      </c>
      <c r="J35" s="54" t="s">
        <v>138</v>
      </c>
      <c r="K35" s="55" t="s">
        <v>138</v>
      </c>
      <c r="L35" s="55" t="s">
        <v>676</v>
      </c>
      <c r="M35" s="53" t="s">
        <v>230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1"/>
    </row>
    <row r="36" spans="1:45" s="17" customFormat="1" ht="73.5" customHeight="1" x14ac:dyDescent="0.25">
      <c r="A36" s="53"/>
      <c r="B36" s="53"/>
      <c r="C36" s="53"/>
      <c r="D36" s="57" t="s">
        <v>1333</v>
      </c>
      <c r="E36" s="57" t="s">
        <v>1350</v>
      </c>
      <c r="F36" s="53" t="s">
        <v>14</v>
      </c>
      <c r="G36" s="58">
        <v>0</v>
      </c>
      <c r="H36" s="58">
        <v>0</v>
      </c>
      <c r="I36" s="54" t="s">
        <v>138</v>
      </c>
      <c r="J36" s="54" t="s">
        <v>138</v>
      </c>
      <c r="K36" s="55" t="s">
        <v>138</v>
      </c>
      <c r="L36" s="55" t="s">
        <v>676</v>
      </c>
      <c r="M36" s="53" t="s">
        <v>232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1"/>
    </row>
    <row r="37" spans="1:45" s="17" customFormat="1" ht="73.5" customHeight="1" x14ac:dyDescent="0.25">
      <c r="A37" s="53" t="s">
        <v>162</v>
      </c>
      <c r="B37" s="53">
        <v>339039</v>
      </c>
      <c r="C37" s="53">
        <v>1</v>
      </c>
      <c r="D37" s="53" t="s">
        <v>163</v>
      </c>
      <c r="E37" s="53" t="s">
        <v>164</v>
      </c>
      <c r="F37" s="53" t="s">
        <v>157</v>
      </c>
      <c r="G37" s="59">
        <v>274521.59999999998</v>
      </c>
      <c r="H37" s="59">
        <v>0</v>
      </c>
      <c r="I37" s="53" t="s">
        <v>138</v>
      </c>
      <c r="J37" s="54" t="s">
        <v>138</v>
      </c>
      <c r="K37" s="55" t="s">
        <v>138</v>
      </c>
      <c r="L37" s="55" t="s">
        <v>676</v>
      </c>
      <c r="M37" s="53" t="s">
        <v>224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1"/>
    </row>
    <row r="38" spans="1:45" s="17" customFormat="1" ht="73.5" customHeight="1" x14ac:dyDescent="0.25">
      <c r="A38" s="53"/>
      <c r="B38" s="53"/>
      <c r="C38" s="53">
        <v>2</v>
      </c>
      <c r="D38" s="53" t="s">
        <v>288</v>
      </c>
      <c r="E38" s="53" t="s">
        <v>345</v>
      </c>
      <c r="F38" s="53" t="s">
        <v>196</v>
      </c>
      <c r="G38" s="59">
        <v>0</v>
      </c>
      <c r="H38" s="59">
        <v>0</v>
      </c>
      <c r="I38" s="53" t="s">
        <v>138</v>
      </c>
      <c r="J38" s="54" t="s">
        <v>138</v>
      </c>
      <c r="K38" s="55" t="s">
        <v>138</v>
      </c>
      <c r="L38" s="55" t="s">
        <v>676</v>
      </c>
      <c r="M38" s="53" t="s">
        <v>224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1"/>
    </row>
    <row r="39" spans="1:45" s="17" customFormat="1" ht="73.5" customHeight="1" x14ac:dyDescent="0.25">
      <c r="A39" s="53" t="s">
        <v>410</v>
      </c>
      <c r="B39" s="53">
        <v>339039</v>
      </c>
      <c r="C39" s="53">
        <v>1</v>
      </c>
      <c r="D39" s="53" t="s">
        <v>292</v>
      </c>
      <c r="E39" s="53" t="s">
        <v>294</v>
      </c>
      <c r="F39" s="53" t="s">
        <v>296</v>
      </c>
      <c r="G39" s="59">
        <v>0</v>
      </c>
      <c r="H39" s="59">
        <v>0</v>
      </c>
      <c r="I39" s="53" t="s">
        <v>138</v>
      </c>
      <c r="J39" s="54" t="s">
        <v>138</v>
      </c>
      <c r="K39" s="55" t="s">
        <v>138</v>
      </c>
      <c r="L39" s="55" t="s">
        <v>676</v>
      </c>
      <c r="M39" s="53" t="s">
        <v>231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1"/>
    </row>
    <row r="40" spans="1:45" s="17" customFormat="1" ht="73.5" customHeight="1" x14ac:dyDescent="0.25">
      <c r="A40" s="53"/>
      <c r="B40" s="53">
        <v>339039</v>
      </c>
      <c r="C40" s="53">
        <v>1</v>
      </c>
      <c r="D40" s="53" t="s">
        <v>293</v>
      </c>
      <c r="E40" s="53" t="s">
        <v>295</v>
      </c>
      <c r="F40" s="53" t="s">
        <v>297</v>
      </c>
      <c r="G40" s="59">
        <v>0</v>
      </c>
      <c r="H40" s="59">
        <v>0</v>
      </c>
      <c r="I40" s="53" t="s">
        <v>138</v>
      </c>
      <c r="J40" s="54" t="s">
        <v>138</v>
      </c>
      <c r="K40" s="55" t="s">
        <v>138</v>
      </c>
      <c r="L40" s="55" t="s">
        <v>676</v>
      </c>
      <c r="M40" s="53" t="s">
        <v>224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1"/>
    </row>
    <row r="41" spans="1:45" s="17" customFormat="1" ht="73.5" customHeight="1" x14ac:dyDescent="0.25">
      <c r="A41" s="53"/>
      <c r="B41" s="53"/>
      <c r="C41" s="53"/>
      <c r="D41" s="57" t="s">
        <v>1062</v>
      </c>
      <c r="E41" s="57" t="s">
        <v>1063</v>
      </c>
      <c r="F41" s="56" t="s">
        <v>1064</v>
      </c>
      <c r="G41" s="58">
        <v>0</v>
      </c>
      <c r="H41" s="58">
        <v>0</v>
      </c>
      <c r="I41" s="54" t="s">
        <v>138</v>
      </c>
      <c r="J41" s="54" t="s">
        <v>138</v>
      </c>
      <c r="K41" s="55" t="s">
        <v>138</v>
      </c>
      <c r="L41" s="55" t="s">
        <v>676</v>
      </c>
      <c r="M41" s="53" t="s">
        <v>224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1"/>
    </row>
    <row r="42" spans="1:45" s="17" customFormat="1" ht="73.5" customHeight="1" x14ac:dyDescent="0.25">
      <c r="A42" s="53"/>
      <c r="B42" s="53"/>
      <c r="C42" s="53"/>
      <c r="D42" s="57" t="s">
        <v>650</v>
      </c>
      <c r="E42" s="57" t="s">
        <v>653</v>
      </c>
      <c r="F42" s="56" t="s">
        <v>643</v>
      </c>
      <c r="G42" s="58">
        <v>0</v>
      </c>
      <c r="H42" s="58">
        <v>0</v>
      </c>
      <c r="I42" s="54" t="s">
        <v>138</v>
      </c>
      <c r="J42" s="54" t="s">
        <v>138</v>
      </c>
      <c r="K42" s="55" t="s">
        <v>138</v>
      </c>
      <c r="L42" s="55" t="s">
        <v>676</v>
      </c>
      <c r="M42" s="53" t="s">
        <v>93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1"/>
    </row>
    <row r="43" spans="1:45" s="17" customFormat="1" ht="73.5" customHeight="1" x14ac:dyDescent="0.25">
      <c r="A43" s="53"/>
      <c r="B43" s="53"/>
      <c r="C43" s="62">
        <v>1</v>
      </c>
      <c r="D43" s="62" t="s">
        <v>216</v>
      </c>
      <c r="E43" s="62" t="s">
        <v>217</v>
      </c>
      <c r="F43" s="62" t="s">
        <v>346</v>
      </c>
      <c r="G43" s="64">
        <v>0</v>
      </c>
      <c r="H43" s="59">
        <v>0</v>
      </c>
      <c r="I43" s="53" t="s">
        <v>138</v>
      </c>
      <c r="J43" s="54" t="s">
        <v>138</v>
      </c>
      <c r="K43" s="55" t="s">
        <v>138</v>
      </c>
      <c r="L43" s="55" t="s">
        <v>676</v>
      </c>
      <c r="M43" s="53" t="s">
        <v>230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1"/>
    </row>
    <row r="44" spans="1:45" s="17" customFormat="1" ht="73.5" customHeight="1" x14ac:dyDescent="0.25">
      <c r="A44" s="53"/>
      <c r="B44" s="53">
        <v>339030</v>
      </c>
      <c r="C44" s="53"/>
      <c r="D44" s="57" t="s">
        <v>623</v>
      </c>
      <c r="E44" s="57" t="s">
        <v>625</v>
      </c>
      <c r="F44" s="56" t="s">
        <v>196</v>
      </c>
      <c r="G44" s="58">
        <v>0</v>
      </c>
      <c r="H44" s="58">
        <v>0</v>
      </c>
      <c r="I44" s="53" t="s">
        <v>138</v>
      </c>
      <c r="J44" s="54" t="s">
        <v>138</v>
      </c>
      <c r="K44" s="55" t="s">
        <v>138</v>
      </c>
      <c r="L44" s="55" t="s">
        <v>676</v>
      </c>
      <c r="M44" s="53" t="s">
        <v>224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1"/>
    </row>
    <row r="45" spans="1:45" s="17" customFormat="1" ht="73.5" customHeight="1" x14ac:dyDescent="0.25">
      <c r="A45" s="53"/>
      <c r="B45" s="53">
        <v>339031</v>
      </c>
      <c r="C45" s="53">
        <v>1</v>
      </c>
      <c r="D45" s="57" t="s">
        <v>956</v>
      </c>
      <c r="E45" s="57" t="s">
        <v>957</v>
      </c>
      <c r="F45" s="53" t="s">
        <v>958</v>
      </c>
      <c r="G45" s="58">
        <v>0</v>
      </c>
      <c r="H45" s="58">
        <v>0</v>
      </c>
      <c r="I45" s="54" t="s">
        <v>138</v>
      </c>
      <c r="J45" s="54" t="s">
        <v>138</v>
      </c>
      <c r="K45" s="55" t="s">
        <v>138</v>
      </c>
      <c r="L45" s="55" t="s">
        <v>676</v>
      </c>
      <c r="M45" s="53" t="s">
        <v>231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1"/>
    </row>
    <row r="46" spans="1:45" s="17" customFormat="1" ht="73.5" customHeight="1" x14ac:dyDescent="0.25">
      <c r="A46" s="53"/>
      <c r="B46" s="53"/>
      <c r="C46" s="53"/>
      <c r="D46" s="57" t="s">
        <v>617</v>
      </c>
      <c r="E46" s="57" t="s">
        <v>632</v>
      </c>
      <c r="F46" s="56" t="s">
        <v>97</v>
      </c>
      <c r="G46" s="58">
        <v>0</v>
      </c>
      <c r="H46" s="58">
        <v>0</v>
      </c>
      <c r="I46" s="53" t="s">
        <v>138</v>
      </c>
      <c r="J46" s="54" t="s">
        <v>138</v>
      </c>
      <c r="K46" s="55" t="s">
        <v>138</v>
      </c>
      <c r="L46" s="55" t="s">
        <v>676</v>
      </c>
      <c r="M46" s="53" t="s">
        <v>231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1"/>
    </row>
    <row r="47" spans="1:45" s="17" customFormat="1" ht="73.5" customHeight="1" x14ac:dyDescent="0.25">
      <c r="A47" s="53"/>
      <c r="B47" s="53"/>
      <c r="C47" s="53"/>
      <c r="D47" s="53" t="s">
        <v>427</v>
      </c>
      <c r="E47" s="53" t="s">
        <v>429</v>
      </c>
      <c r="F47" s="56" t="s">
        <v>223</v>
      </c>
      <c r="G47" s="58">
        <v>0</v>
      </c>
      <c r="H47" s="58">
        <v>0</v>
      </c>
      <c r="I47" s="53" t="s">
        <v>138</v>
      </c>
      <c r="J47" s="54" t="s">
        <v>138</v>
      </c>
      <c r="K47" s="55" t="s">
        <v>138</v>
      </c>
      <c r="L47" s="55" t="s">
        <v>676</v>
      </c>
      <c r="M47" s="53" t="s">
        <v>232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1"/>
    </row>
    <row r="48" spans="1:45" s="17" customFormat="1" ht="73.5" customHeight="1" x14ac:dyDescent="0.25">
      <c r="A48" s="53"/>
      <c r="B48" s="53"/>
      <c r="C48" s="53"/>
      <c r="D48" s="57" t="s">
        <v>600</v>
      </c>
      <c r="E48" s="57" t="s">
        <v>603</v>
      </c>
      <c r="F48" s="56" t="s">
        <v>223</v>
      </c>
      <c r="G48" s="58">
        <v>0</v>
      </c>
      <c r="H48" s="58">
        <v>0</v>
      </c>
      <c r="I48" s="53" t="s">
        <v>138</v>
      </c>
      <c r="J48" s="54" t="s">
        <v>138</v>
      </c>
      <c r="K48" s="55" t="s">
        <v>138</v>
      </c>
      <c r="L48" s="55" t="s">
        <v>676</v>
      </c>
      <c r="M48" s="53" t="s">
        <v>232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1"/>
    </row>
    <row r="49" spans="1:45" s="17" customFormat="1" ht="73.5" customHeight="1" x14ac:dyDescent="0.25">
      <c r="A49" s="53"/>
      <c r="B49" s="53"/>
      <c r="C49" s="53"/>
      <c r="D49" s="57" t="s">
        <v>518</v>
      </c>
      <c r="E49" s="57" t="s">
        <v>519</v>
      </c>
      <c r="F49" s="56" t="s">
        <v>97</v>
      </c>
      <c r="G49" s="58">
        <v>0</v>
      </c>
      <c r="H49" s="58">
        <v>0</v>
      </c>
      <c r="I49" s="53" t="s">
        <v>138</v>
      </c>
      <c r="J49" s="54" t="s">
        <v>138</v>
      </c>
      <c r="K49" s="55" t="s">
        <v>138</v>
      </c>
      <c r="L49" s="55" t="s">
        <v>676</v>
      </c>
      <c r="M49" s="53" t="s">
        <v>231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1"/>
    </row>
    <row r="50" spans="1:45" s="17" customFormat="1" ht="73.5" customHeight="1" x14ac:dyDescent="0.25">
      <c r="A50" s="53" t="s">
        <v>492</v>
      </c>
      <c r="B50" s="53">
        <v>339039</v>
      </c>
      <c r="C50" s="53">
        <v>1</v>
      </c>
      <c r="D50" s="57" t="s">
        <v>493</v>
      </c>
      <c r="E50" s="57" t="s">
        <v>494</v>
      </c>
      <c r="F50" s="56" t="s">
        <v>478</v>
      </c>
      <c r="G50" s="58">
        <v>600000.78</v>
      </c>
      <c r="H50" s="58">
        <v>0</v>
      </c>
      <c r="I50" s="53" t="s">
        <v>138</v>
      </c>
      <c r="J50" s="54" t="s">
        <v>138</v>
      </c>
      <c r="K50" s="55" t="s">
        <v>138</v>
      </c>
      <c r="L50" s="55" t="s">
        <v>676</v>
      </c>
      <c r="M50" s="53" t="s">
        <v>231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1"/>
    </row>
    <row r="51" spans="1:45" s="17" customFormat="1" ht="73.5" customHeight="1" x14ac:dyDescent="0.25">
      <c r="A51" s="53"/>
      <c r="B51" s="53"/>
      <c r="C51" s="53"/>
      <c r="D51" s="57" t="s">
        <v>529</v>
      </c>
      <c r="E51" s="57" t="s">
        <v>531</v>
      </c>
      <c r="F51" s="56" t="s">
        <v>515</v>
      </c>
      <c r="G51" s="58">
        <v>0</v>
      </c>
      <c r="H51" s="58">
        <v>0</v>
      </c>
      <c r="I51" s="53" t="s">
        <v>138</v>
      </c>
      <c r="J51" s="54" t="s">
        <v>138</v>
      </c>
      <c r="K51" s="55" t="s">
        <v>138</v>
      </c>
      <c r="L51" s="55" t="s">
        <v>676</v>
      </c>
      <c r="M51" s="53" t="s">
        <v>230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1"/>
    </row>
    <row r="52" spans="1:45" s="17" customFormat="1" ht="73.5" customHeight="1" x14ac:dyDescent="0.25">
      <c r="A52" s="53" t="s">
        <v>1042</v>
      </c>
      <c r="B52" s="53">
        <v>339030</v>
      </c>
      <c r="C52" s="53">
        <v>1</v>
      </c>
      <c r="D52" s="57" t="s">
        <v>1040</v>
      </c>
      <c r="E52" s="57" t="s">
        <v>1041</v>
      </c>
      <c r="F52" s="56" t="s">
        <v>196</v>
      </c>
      <c r="G52" s="58">
        <v>415482.69</v>
      </c>
      <c r="H52" s="58">
        <v>0</v>
      </c>
      <c r="I52" s="54" t="s">
        <v>138</v>
      </c>
      <c r="J52" s="54" t="s">
        <v>138</v>
      </c>
      <c r="K52" s="55" t="s">
        <v>138</v>
      </c>
      <c r="L52" s="55" t="s">
        <v>676</v>
      </c>
      <c r="M52" s="53" t="s">
        <v>224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1"/>
    </row>
    <row r="53" spans="1:45" s="17" customFormat="1" ht="73.5" customHeight="1" x14ac:dyDescent="0.25">
      <c r="A53" s="53"/>
      <c r="B53" s="53"/>
      <c r="C53" s="53"/>
      <c r="D53" s="57" t="s">
        <v>595</v>
      </c>
      <c r="E53" s="57" t="s">
        <v>596</v>
      </c>
      <c r="F53" s="56" t="s">
        <v>223</v>
      </c>
      <c r="G53" s="58">
        <v>0</v>
      </c>
      <c r="H53" s="58">
        <v>0</v>
      </c>
      <c r="I53" s="53" t="s">
        <v>138</v>
      </c>
      <c r="J53" s="54" t="s">
        <v>138</v>
      </c>
      <c r="K53" s="55" t="s">
        <v>138</v>
      </c>
      <c r="L53" s="55" t="s">
        <v>676</v>
      </c>
      <c r="M53" s="53" t="s">
        <v>232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1"/>
    </row>
    <row r="54" spans="1:45" s="17" customFormat="1" ht="73.5" customHeight="1" x14ac:dyDescent="0.25">
      <c r="A54" s="53" t="s">
        <v>419</v>
      </c>
      <c r="B54" s="53">
        <v>339039</v>
      </c>
      <c r="C54" s="53">
        <v>2</v>
      </c>
      <c r="D54" s="57" t="s">
        <v>385</v>
      </c>
      <c r="E54" s="53" t="s">
        <v>386</v>
      </c>
      <c r="F54" s="53" t="s">
        <v>97</v>
      </c>
      <c r="G54" s="59">
        <v>180540.2</v>
      </c>
      <c r="H54" s="59">
        <v>0</v>
      </c>
      <c r="I54" s="53" t="s">
        <v>138</v>
      </c>
      <c r="J54" s="54" t="s">
        <v>138</v>
      </c>
      <c r="K54" s="55" t="s">
        <v>138</v>
      </c>
      <c r="L54" s="68" t="s">
        <v>676</v>
      </c>
      <c r="M54" s="53" t="s">
        <v>230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1"/>
    </row>
    <row r="55" spans="1:45" s="17" customFormat="1" ht="73.5" customHeight="1" x14ac:dyDescent="0.25">
      <c r="A55" s="53"/>
      <c r="B55" s="53"/>
      <c r="C55" s="53"/>
      <c r="D55" s="57" t="s">
        <v>599</v>
      </c>
      <c r="E55" s="57" t="s">
        <v>602</v>
      </c>
      <c r="F55" s="56" t="s">
        <v>223</v>
      </c>
      <c r="G55" s="58">
        <v>0</v>
      </c>
      <c r="H55" s="58">
        <v>0</v>
      </c>
      <c r="I55" s="53" t="s">
        <v>138</v>
      </c>
      <c r="J55" s="54" t="s">
        <v>138</v>
      </c>
      <c r="K55" s="55" t="s">
        <v>138</v>
      </c>
      <c r="L55" s="55" t="s">
        <v>676</v>
      </c>
      <c r="M55" s="53" t="s">
        <v>232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1"/>
    </row>
    <row r="56" spans="1:45" s="17" customFormat="1" ht="73.5" customHeight="1" x14ac:dyDescent="0.25">
      <c r="A56" s="53"/>
      <c r="B56" s="53"/>
      <c r="C56" s="53"/>
      <c r="D56" s="57" t="s">
        <v>846</v>
      </c>
      <c r="E56" s="57" t="s">
        <v>845</v>
      </c>
      <c r="F56" s="56" t="s">
        <v>715</v>
      </c>
      <c r="G56" s="58">
        <v>960</v>
      </c>
      <c r="H56" s="58">
        <v>0</v>
      </c>
      <c r="I56" s="54" t="s">
        <v>138</v>
      </c>
      <c r="J56" s="54" t="s">
        <v>138</v>
      </c>
      <c r="K56" s="55" t="s">
        <v>138</v>
      </c>
      <c r="L56" s="55" t="s">
        <v>676</v>
      </c>
      <c r="M56" s="53" t="s">
        <v>224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1"/>
    </row>
    <row r="57" spans="1:45" s="17" customFormat="1" ht="73.5" customHeight="1" x14ac:dyDescent="0.25">
      <c r="A57" s="53"/>
      <c r="B57" s="53"/>
      <c r="C57" s="53"/>
      <c r="D57" s="57" t="s">
        <v>847</v>
      </c>
      <c r="E57" s="57" t="s">
        <v>845</v>
      </c>
      <c r="F57" s="56" t="s">
        <v>715</v>
      </c>
      <c r="G57" s="58">
        <v>960</v>
      </c>
      <c r="H57" s="58">
        <v>0</v>
      </c>
      <c r="I57" s="54" t="s">
        <v>138</v>
      </c>
      <c r="J57" s="54" t="s">
        <v>138</v>
      </c>
      <c r="K57" s="55" t="s">
        <v>138</v>
      </c>
      <c r="L57" s="55" t="s">
        <v>676</v>
      </c>
      <c r="M57" s="53" t="s">
        <v>224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1"/>
    </row>
    <row r="58" spans="1:45" s="17" customFormat="1" ht="73.5" customHeight="1" x14ac:dyDescent="0.25">
      <c r="A58" s="53"/>
      <c r="B58" s="53">
        <v>339030</v>
      </c>
      <c r="C58" s="53"/>
      <c r="D58" s="57" t="s">
        <v>619</v>
      </c>
      <c r="E58" s="57" t="s">
        <v>634</v>
      </c>
      <c r="F58" s="56" t="s">
        <v>640</v>
      </c>
      <c r="G58" s="58">
        <v>0</v>
      </c>
      <c r="H58" s="58">
        <v>0</v>
      </c>
      <c r="I58" s="53" t="s">
        <v>138</v>
      </c>
      <c r="J58" s="54" t="s">
        <v>138</v>
      </c>
      <c r="K58" s="55" t="s">
        <v>138</v>
      </c>
      <c r="L58" s="55" t="s">
        <v>676</v>
      </c>
      <c r="M58" s="53" t="s">
        <v>230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1"/>
    </row>
    <row r="59" spans="1:45" s="17" customFormat="1" ht="73.5" customHeight="1" x14ac:dyDescent="0.25">
      <c r="A59" s="53"/>
      <c r="B59" s="53">
        <v>339030</v>
      </c>
      <c r="C59" s="53"/>
      <c r="D59" s="57" t="s">
        <v>608</v>
      </c>
      <c r="E59" s="57" t="s">
        <v>609</v>
      </c>
      <c r="F59" s="56" t="s">
        <v>196</v>
      </c>
      <c r="G59" s="58">
        <v>0</v>
      </c>
      <c r="H59" s="58">
        <v>0</v>
      </c>
      <c r="I59" s="53" t="s">
        <v>138</v>
      </c>
      <c r="J59" s="54" t="s">
        <v>138</v>
      </c>
      <c r="K59" s="55" t="s">
        <v>138</v>
      </c>
      <c r="L59" s="55" t="s">
        <v>676</v>
      </c>
      <c r="M59" s="53" t="s">
        <v>224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1"/>
    </row>
    <row r="60" spans="1:45" s="17" customFormat="1" ht="73.5" customHeight="1" x14ac:dyDescent="0.25">
      <c r="A60" s="53" t="s">
        <v>971</v>
      </c>
      <c r="B60" s="53">
        <v>339030</v>
      </c>
      <c r="C60" s="53">
        <v>1</v>
      </c>
      <c r="D60" s="57" t="s">
        <v>610</v>
      </c>
      <c r="E60" s="57" t="s">
        <v>624</v>
      </c>
      <c r="F60" s="56" t="s">
        <v>196</v>
      </c>
      <c r="G60" s="58">
        <v>0</v>
      </c>
      <c r="H60" s="58">
        <v>0</v>
      </c>
      <c r="I60" s="53" t="s">
        <v>138</v>
      </c>
      <c r="J60" s="54" t="s">
        <v>138</v>
      </c>
      <c r="K60" s="55" t="s">
        <v>138</v>
      </c>
      <c r="L60" s="55" t="s">
        <v>676</v>
      </c>
      <c r="M60" s="53" t="s">
        <v>224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1"/>
    </row>
    <row r="61" spans="1:45" s="17" customFormat="1" ht="73.5" customHeight="1" x14ac:dyDescent="0.25">
      <c r="A61" s="53" t="s">
        <v>1328</v>
      </c>
      <c r="B61" s="53">
        <v>339039</v>
      </c>
      <c r="C61" s="53">
        <v>1</v>
      </c>
      <c r="D61" s="79" t="s">
        <v>1327</v>
      </c>
      <c r="E61" s="79" t="s">
        <v>1329</v>
      </c>
      <c r="F61" s="56" t="s">
        <v>1330</v>
      </c>
      <c r="G61" s="78">
        <v>0</v>
      </c>
      <c r="H61" s="78">
        <v>0</v>
      </c>
      <c r="I61" s="53" t="s">
        <v>138</v>
      </c>
      <c r="J61" s="54" t="s">
        <v>138</v>
      </c>
      <c r="K61" s="55" t="s">
        <v>138</v>
      </c>
      <c r="L61" s="55" t="s">
        <v>676</v>
      </c>
      <c r="M61" s="53" t="s">
        <v>232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1"/>
    </row>
    <row r="62" spans="1:45" s="17" customFormat="1" ht="73.5" customHeight="1" x14ac:dyDescent="0.25">
      <c r="A62" s="53" t="s">
        <v>1428</v>
      </c>
      <c r="B62" s="53">
        <v>339030</v>
      </c>
      <c r="C62" s="53">
        <v>2</v>
      </c>
      <c r="D62" s="57" t="s">
        <v>745</v>
      </c>
      <c r="E62" s="57" t="s">
        <v>746</v>
      </c>
      <c r="F62" s="56" t="s">
        <v>445</v>
      </c>
      <c r="G62" s="58">
        <v>19088.14</v>
      </c>
      <c r="H62" s="58">
        <v>11515</v>
      </c>
      <c r="I62" s="54" t="s">
        <v>138</v>
      </c>
      <c r="J62" s="54" t="s">
        <v>138</v>
      </c>
      <c r="K62" s="55" t="s">
        <v>138</v>
      </c>
      <c r="L62" s="55" t="s">
        <v>675</v>
      </c>
      <c r="M62" s="53" t="s">
        <v>231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1"/>
    </row>
    <row r="63" spans="1:45" s="17" customFormat="1" ht="73.5" customHeight="1" x14ac:dyDescent="0.25">
      <c r="A63" s="53" t="s">
        <v>291</v>
      </c>
      <c r="B63" s="53">
        <v>449052</v>
      </c>
      <c r="C63" s="53">
        <v>9</v>
      </c>
      <c r="D63" s="100" t="s">
        <v>238</v>
      </c>
      <c r="E63" s="100" t="s">
        <v>239</v>
      </c>
      <c r="F63" s="100" t="s">
        <v>223</v>
      </c>
      <c r="G63" s="90">
        <v>483422.7</v>
      </c>
      <c r="H63" s="90">
        <v>167300</v>
      </c>
      <c r="I63" s="53" t="s">
        <v>138</v>
      </c>
      <c r="J63" s="54" t="s">
        <v>138</v>
      </c>
      <c r="K63" s="55" t="s">
        <v>138</v>
      </c>
      <c r="L63" s="55" t="s">
        <v>675</v>
      </c>
      <c r="M63" s="53" t="s">
        <v>93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1"/>
    </row>
    <row r="64" spans="1:45" s="17" customFormat="1" ht="73.5" customHeight="1" x14ac:dyDescent="0.25">
      <c r="A64" s="53" t="s">
        <v>290</v>
      </c>
      <c r="B64" s="53">
        <v>449052</v>
      </c>
      <c r="C64" s="53">
        <v>1</v>
      </c>
      <c r="D64" s="102"/>
      <c r="E64" s="102"/>
      <c r="F64" s="102"/>
      <c r="G64" s="92"/>
      <c r="H64" s="92"/>
      <c r="I64" s="53" t="s">
        <v>138</v>
      </c>
      <c r="J64" s="54" t="s">
        <v>138</v>
      </c>
      <c r="K64" s="55" t="s">
        <v>138</v>
      </c>
      <c r="L64" s="55" t="s">
        <v>675</v>
      </c>
      <c r="M64" s="53" t="s">
        <v>93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1"/>
    </row>
    <row r="65" spans="1:45" s="17" customFormat="1" ht="73.5" customHeight="1" x14ac:dyDescent="0.25">
      <c r="A65" s="53"/>
      <c r="B65" s="53">
        <v>339039</v>
      </c>
      <c r="C65" s="53"/>
      <c r="D65" s="57" t="s">
        <v>611</v>
      </c>
      <c r="E65" s="57" t="s">
        <v>626</v>
      </c>
      <c r="F65" s="56" t="s">
        <v>196</v>
      </c>
      <c r="G65" s="58">
        <v>710948.43</v>
      </c>
      <c r="H65" s="58">
        <v>710948.4</v>
      </c>
      <c r="I65" s="53" t="s">
        <v>138</v>
      </c>
      <c r="J65" s="54" t="s">
        <v>138</v>
      </c>
      <c r="K65" s="55" t="s">
        <v>138</v>
      </c>
      <c r="L65" s="55" t="s">
        <v>675</v>
      </c>
      <c r="M65" s="53" t="s">
        <v>224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1"/>
    </row>
    <row r="66" spans="1:45" s="17" customFormat="1" ht="73.5" customHeight="1" x14ac:dyDescent="0.25">
      <c r="A66" s="53" t="s">
        <v>270</v>
      </c>
      <c r="B66" s="53">
        <v>339030</v>
      </c>
      <c r="C66" s="53">
        <v>4</v>
      </c>
      <c r="D66" s="100" t="s">
        <v>241</v>
      </c>
      <c r="E66" s="100" t="s">
        <v>242</v>
      </c>
      <c r="F66" s="53" t="s">
        <v>14</v>
      </c>
      <c r="G66" s="90">
        <v>49920.85</v>
      </c>
      <c r="H66" s="90">
        <v>17544.66</v>
      </c>
      <c r="I66" s="53" t="s">
        <v>138</v>
      </c>
      <c r="J66" s="54" t="s">
        <v>138</v>
      </c>
      <c r="K66" s="55" t="s">
        <v>138</v>
      </c>
      <c r="L66" s="55" t="s">
        <v>675</v>
      </c>
      <c r="M66" s="53" t="s">
        <v>93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1"/>
    </row>
    <row r="67" spans="1:45" s="17" customFormat="1" ht="73.5" customHeight="1" x14ac:dyDescent="0.25">
      <c r="A67" s="53" t="s">
        <v>271</v>
      </c>
      <c r="B67" s="53">
        <v>339030</v>
      </c>
      <c r="C67" s="53">
        <v>2</v>
      </c>
      <c r="D67" s="101"/>
      <c r="E67" s="101"/>
      <c r="F67" s="53" t="s">
        <v>281</v>
      </c>
      <c r="G67" s="91"/>
      <c r="H67" s="91"/>
      <c r="I67" s="53" t="s">
        <v>138</v>
      </c>
      <c r="J67" s="54" t="s">
        <v>138</v>
      </c>
      <c r="K67" s="55" t="s">
        <v>138</v>
      </c>
      <c r="L67" s="55" t="s">
        <v>675</v>
      </c>
      <c r="M67" s="53" t="s">
        <v>93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1"/>
    </row>
    <row r="68" spans="1:45" s="17" customFormat="1" ht="73.5" customHeight="1" x14ac:dyDescent="0.25">
      <c r="A68" s="53" t="s">
        <v>272</v>
      </c>
      <c r="B68" s="53">
        <v>339030</v>
      </c>
      <c r="C68" s="53">
        <v>1</v>
      </c>
      <c r="D68" s="101"/>
      <c r="E68" s="101"/>
      <c r="F68" s="53" t="s">
        <v>281</v>
      </c>
      <c r="G68" s="91"/>
      <c r="H68" s="91"/>
      <c r="I68" s="53" t="s">
        <v>138</v>
      </c>
      <c r="J68" s="54" t="s">
        <v>138</v>
      </c>
      <c r="K68" s="55" t="s">
        <v>138</v>
      </c>
      <c r="L68" s="55" t="s">
        <v>675</v>
      </c>
      <c r="M68" s="53" t="s">
        <v>93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1"/>
    </row>
    <row r="69" spans="1:45" s="17" customFormat="1" ht="73.5" customHeight="1" x14ac:dyDescent="0.25">
      <c r="A69" s="53" t="s">
        <v>273</v>
      </c>
      <c r="B69" s="53">
        <v>339030</v>
      </c>
      <c r="C69" s="53">
        <v>6</v>
      </c>
      <c r="D69" s="101"/>
      <c r="E69" s="101"/>
      <c r="F69" s="53" t="s">
        <v>281</v>
      </c>
      <c r="G69" s="91"/>
      <c r="H69" s="91"/>
      <c r="I69" s="53" t="s">
        <v>138</v>
      </c>
      <c r="J69" s="54" t="s">
        <v>138</v>
      </c>
      <c r="K69" s="55" t="s">
        <v>138</v>
      </c>
      <c r="L69" s="55" t="s">
        <v>675</v>
      </c>
      <c r="M69" s="53" t="s">
        <v>93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1"/>
    </row>
    <row r="70" spans="1:45" s="17" customFormat="1" ht="73.5" customHeight="1" x14ac:dyDescent="0.25">
      <c r="A70" s="53" t="s">
        <v>274</v>
      </c>
      <c r="B70" s="53">
        <v>339030</v>
      </c>
      <c r="C70" s="53">
        <v>19</v>
      </c>
      <c r="D70" s="101"/>
      <c r="E70" s="101"/>
      <c r="F70" s="53" t="s">
        <v>281</v>
      </c>
      <c r="G70" s="91"/>
      <c r="H70" s="91"/>
      <c r="I70" s="53" t="s">
        <v>138</v>
      </c>
      <c r="J70" s="54" t="s">
        <v>138</v>
      </c>
      <c r="K70" s="55" t="s">
        <v>138</v>
      </c>
      <c r="L70" s="55" t="s">
        <v>675</v>
      </c>
      <c r="M70" s="53" t="s">
        <v>93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1"/>
    </row>
    <row r="71" spans="1:45" s="17" customFormat="1" ht="73.5" customHeight="1" x14ac:dyDescent="0.25">
      <c r="A71" s="53" t="s">
        <v>275</v>
      </c>
      <c r="B71" s="53">
        <v>339030</v>
      </c>
      <c r="C71" s="53">
        <v>2</v>
      </c>
      <c r="D71" s="101"/>
      <c r="E71" s="101"/>
      <c r="F71" s="53" t="s">
        <v>282</v>
      </c>
      <c r="G71" s="91"/>
      <c r="H71" s="91"/>
      <c r="I71" s="53" t="s">
        <v>138</v>
      </c>
      <c r="J71" s="54" t="s">
        <v>138</v>
      </c>
      <c r="K71" s="55" t="s">
        <v>138</v>
      </c>
      <c r="L71" s="55" t="s">
        <v>675</v>
      </c>
      <c r="M71" s="53" t="s">
        <v>93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1"/>
    </row>
    <row r="72" spans="1:45" s="17" customFormat="1" ht="73.5" customHeight="1" x14ac:dyDescent="0.25">
      <c r="A72" s="53" t="s">
        <v>276</v>
      </c>
      <c r="B72" s="53">
        <v>339030</v>
      </c>
      <c r="C72" s="53">
        <v>2</v>
      </c>
      <c r="D72" s="101"/>
      <c r="E72" s="101"/>
      <c r="F72" s="53" t="s">
        <v>282</v>
      </c>
      <c r="G72" s="91"/>
      <c r="H72" s="91"/>
      <c r="I72" s="53" t="s">
        <v>138</v>
      </c>
      <c r="J72" s="54" t="s">
        <v>138</v>
      </c>
      <c r="K72" s="55" t="s">
        <v>138</v>
      </c>
      <c r="L72" s="55" t="s">
        <v>675</v>
      </c>
      <c r="M72" s="53" t="s">
        <v>93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1"/>
    </row>
    <row r="73" spans="1:45" s="17" customFormat="1" ht="73.5" customHeight="1" x14ac:dyDescent="0.25">
      <c r="A73" s="53" t="s">
        <v>277</v>
      </c>
      <c r="B73" s="53">
        <v>339030</v>
      </c>
      <c r="C73" s="53">
        <v>9</v>
      </c>
      <c r="D73" s="101"/>
      <c r="E73" s="101"/>
      <c r="F73" s="53" t="s">
        <v>282</v>
      </c>
      <c r="G73" s="91"/>
      <c r="H73" s="91"/>
      <c r="I73" s="53" t="s">
        <v>138</v>
      </c>
      <c r="J73" s="54" t="s">
        <v>138</v>
      </c>
      <c r="K73" s="55" t="s">
        <v>138</v>
      </c>
      <c r="L73" s="55" t="s">
        <v>675</v>
      </c>
      <c r="M73" s="53" t="s">
        <v>93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1"/>
    </row>
    <row r="74" spans="1:45" s="17" customFormat="1" ht="73.5" customHeight="1" x14ac:dyDescent="0.25">
      <c r="A74" s="53" t="s">
        <v>278</v>
      </c>
      <c r="B74" s="53">
        <v>339030</v>
      </c>
      <c r="C74" s="53">
        <v>16</v>
      </c>
      <c r="D74" s="101"/>
      <c r="E74" s="101"/>
      <c r="F74" s="53" t="s">
        <v>282</v>
      </c>
      <c r="G74" s="91"/>
      <c r="H74" s="91"/>
      <c r="I74" s="53" t="s">
        <v>138</v>
      </c>
      <c r="J74" s="54" t="s">
        <v>138</v>
      </c>
      <c r="K74" s="55" t="s">
        <v>138</v>
      </c>
      <c r="L74" s="55" t="s">
        <v>675</v>
      </c>
      <c r="M74" s="53" t="s">
        <v>93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1"/>
    </row>
    <row r="75" spans="1:45" s="17" customFormat="1" ht="73.5" customHeight="1" x14ac:dyDescent="0.25">
      <c r="A75" s="53" t="s">
        <v>279</v>
      </c>
      <c r="B75" s="53">
        <v>339030</v>
      </c>
      <c r="C75" s="53">
        <v>1</v>
      </c>
      <c r="D75" s="101"/>
      <c r="E75" s="101"/>
      <c r="F75" s="53" t="s">
        <v>283</v>
      </c>
      <c r="G75" s="91"/>
      <c r="H75" s="91"/>
      <c r="I75" s="53" t="s">
        <v>138</v>
      </c>
      <c r="J75" s="54" t="s">
        <v>138</v>
      </c>
      <c r="K75" s="55" t="s">
        <v>138</v>
      </c>
      <c r="L75" s="55" t="s">
        <v>675</v>
      </c>
      <c r="M75" s="53" t="s">
        <v>93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1"/>
    </row>
    <row r="76" spans="1:45" s="17" customFormat="1" ht="73.5" customHeight="1" x14ac:dyDescent="0.25">
      <c r="A76" s="53" t="s">
        <v>280</v>
      </c>
      <c r="B76" s="53">
        <v>339030</v>
      </c>
      <c r="C76" s="53">
        <v>2</v>
      </c>
      <c r="D76" s="102"/>
      <c r="E76" s="102"/>
      <c r="F76" s="53" t="s">
        <v>284</v>
      </c>
      <c r="G76" s="92"/>
      <c r="H76" s="92"/>
      <c r="I76" s="53" t="s">
        <v>138</v>
      </c>
      <c r="J76" s="54" t="s">
        <v>138</v>
      </c>
      <c r="K76" s="55" t="s">
        <v>138</v>
      </c>
      <c r="L76" s="55" t="s">
        <v>675</v>
      </c>
      <c r="M76" s="53" t="s">
        <v>93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1"/>
    </row>
    <row r="77" spans="1:45" s="17" customFormat="1" ht="73.5" customHeight="1" x14ac:dyDescent="0.25">
      <c r="A77" s="53" t="s">
        <v>285</v>
      </c>
      <c r="B77" s="53">
        <v>339030</v>
      </c>
      <c r="C77" s="53">
        <v>6</v>
      </c>
      <c r="D77" s="100" t="s">
        <v>245</v>
      </c>
      <c r="E77" s="100" t="s">
        <v>248</v>
      </c>
      <c r="F77" s="53" t="s">
        <v>283</v>
      </c>
      <c r="G77" s="90">
        <v>444925.71</v>
      </c>
      <c r="H77" s="90">
        <v>213205.17</v>
      </c>
      <c r="I77" s="53" t="s">
        <v>138</v>
      </c>
      <c r="J77" s="54" t="s">
        <v>138</v>
      </c>
      <c r="K77" s="55" t="s">
        <v>138</v>
      </c>
      <c r="L77" s="55" t="s">
        <v>675</v>
      </c>
      <c r="M77" s="53" t="s">
        <v>93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1"/>
    </row>
    <row r="78" spans="1:45" s="17" customFormat="1" ht="73.5" customHeight="1" x14ac:dyDescent="0.25">
      <c r="A78" s="53" t="s">
        <v>286</v>
      </c>
      <c r="B78" s="53">
        <v>339030</v>
      </c>
      <c r="C78" s="53">
        <v>15</v>
      </c>
      <c r="D78" s="101"/>
      <c r="E78" s="101"/>
      <c r="F78" s="53" t="s">
        <v>14</v>
      </c>
      <c r="G78" s="91"/>
      <c r="H78" s="91"/>
      <c r="I78" s="53" t="s">
        <v>138</v>
      </c>
      <c r="J78" s="54" t="s">
        <v>138</v>
      </c>
      <c r="K78" s="55" t="s">
        <v>138</v>
      </c>
      <c r="L78" s="55" t="s">
        <v>675</v>
      </c>
      <c r="M78" s="53" t="s">
        <v>93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1"/>
    </row>
    <row r="79" spans="1:45" s="17" customFormat="1" ht="73.5" customHeight="1" x14ac:dyDescent="0.25">
      <c r="A79" s="53" t="s">
        <v>287</v>
      </c>
      <c r="B79" s="53">
        <v>449052</v>
      </c>
      <c r="C79" s="53">
        <v>1</v>
      </c>
      <c r="D79" s="101"/>
      <c r="E79" s="101"/>
      <c r="F79" s="53" t="s">
        <v>14</v>
      </c>
      <c r="G79" s="91"/>
      <c r="H79" s="91"/>
      <c r="I79" s="53" t="s">
        <v>138</v>
      </c>
      <c r="J79" s="54" t="s">
        <v>138</v>
      </c>
      <c r="K79" s="55" t="s">
        <v>138</v>
      </c>
      <c r="L79" s="55" t="s">
        <v>675</v>
      </c>
      <c r="M79" s="53" t="s">
        <v>93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1"/>
    </row>
    <row r="80" spans="1:45" s="17" customFormat="1" ht="73.5" customHeight="1" x14ac:dyDescent="0.25">
      <c r="A80" s="53" t="s">
        <v>312</v>
      </c>
      <c r="B80" s="53">
        <v>339030</v>
      </c>
      <c r="C80" s="53">
        <v>6</v>
      </c>
      <c r="D80" s="101"/>
      <c r="E80" s="101"/>
      <c r="F80" s="53" t="s">
        <v>281</v>
      </c>
      <c r="G80" s="91"/>
      <c r="H80" s="91"/>
      <c r="I80" s="53" t="s">
        <v>138</v>
      </c>
      <c r="J80" s="54" t="s">
        <v>138</v>
      </c>
      <c r="K80" s="55" t="s">
        <v>138</v>
      </c>
      <c r="L80" s="55" t="s">
        <v>675</v>
      </c>
      <c r="M80" s="53" t="s">
        <v>93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1"/>
    </row>
    <row r="81" spans="1:45" s="17" customFormat="1" ht="73.5" customHeight="1" x14ac:dyDescent="0.25">
      <c r="A81" s="53" t="s">
        <v>313</v>
      </c>
      <c r="B81" s="53">
        <v>339030</v>
      </c>
      <c r="C81" s="53">
        <v>6</v>
      </c>
      <c r="D81" s="102"/>
      <c r="E81" s="102"/>
      <c r="F81" s="53" t="s">
        <v>281</v>
      </c>
      <c r="G81" s="92"/>
      <c r="H81" s="92"/>
      <c r="I81" s="53" t="s">
        <v>138</v>
      </c>
      <c r="J81" s="54" t="s">
        <v>138</v>
      </c>
      <c r="K81" s="55" t="s">
        <v>138</v>
      </c>
      <c r="L81" s="55" t="s">
        <v>675</v>
      </c>
      <c r="M81" s="53" t="s">
        <v>93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1"/>
    </row>
    <row r="82" spans="1:45" s="17" customFormat="1" ht="73.5" customHeight="1" x14ac:dyDescent="0.25">
      <c r="A82" s="53" t="s">
        <v>368</v>
      </c>
      <c r="B82" s="53">
        <v>339030</v>
      </c>
      <c r="C82" s="53">
        <v>3</v>
      </c>
      <c r="D82" s="100" t="s">
        <v>246</v>
      </c>
      <c r="E82" s="53" t="s">
        <v>249</v>
      </c>
      <c r="F82" s="53" t="s">
        <v>223</v>
      </c>
      <c r="G82" s="90">
        <v>428767.17</v>
      </c>
      <c r="H82" s="90">
        <v>231581.45</v>
      </c>
      <c r="I82" s="53" t="s">
        <v>138</v>
      </c>
      <c r="J82" s="54" t="s">
        <v>138</v>
      </c>
      <c r="K82" s="55" t="s">
        <v>138</v>
      </c>
      <c r="L82" s="55" t="s">
        <v>675</v>
      </c>
      <c r="M82" s="53" t="s">
        <v>93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1"/>
    </row>
    <row r="83" spans="1:45" s="17" customFormat="1" ht="73.5" customHeight="1" x14ac:dyDescent="0.25">
      <c r="A83" s="53" t="s">
        <v>369</v>
      </c>
      <c r="B83" s="53">
        <v>339030</v>
      </c>
      <c r="C83" s="53">
        <v>7</v>
      </c>
      <c r="D83" s="101"/>
      <c r="E83" s="53" t="s">
        <v>249</v>
      </c>
      <c r="F83" s="53" t="s">
        <v>223</v>
      </c>
      <c r="G83" s="91"/>
      <c r="H83" s="91"/>
      <c r="I83" s="53" t="s">
        <v>138</v>
      </c>
      <c r="J83" s="54" t="s">
        <v>138</v>
      </c>
      <c r="K83" s="55" t="s">
        <v>138</v>
      </c>
      <c r="L83" s="55" t="s">
        <v>675</v>
      </c>
      <c r="M83" s="53" t="s">
        <v>93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1"/>
    </row>
    <row r="84" spans="1:45" s="17" customFormat="1" ht="73.5" customHeight="1" x14ac:dyDescent="0.25">
      <c r="A84" s="53" t="s">
        <v>370</v>
      </c>
      <c r="B84" s="53">
        <v>339030</v>
      </c>
      <c r="C84" s="53">
        <v>5</v>
      </c>
      <c r="D84" s="101"/>
      <c r="E84" s="53" t="s">
        <v>249</v>
      </c>
      <c r="F84" s="53" t="s">
        <v>223</v>
      </c>
      <c r="G84" s="91"/>
      <c r="H84" s="91"/>
      <c r="I84" s="53" t="s">
        <v>138</v>
      </c>
      <c r="J84" s="54" t="s">
        <v>138</v>
      </c>
      <c r="K84" s="55" t="s">
        <v>138</v>
      </c>
      <c r="L84" s="55" t="s">
        <v>675</v>
      </c>
      <c r="M84" s="53" t="s">
        <v>93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1"/>
    </row>
    <row r="85" spans="1:45" s="17" customFormat="1" ht="73.5" customHeight="1" x14ac:dyDescent="0.25">
      <c r="A85" s="53" t="s">
        <v>371</v>
      </c>
      <c r="B85" s="53">
        <v>339030</v>
      </c>
      <c r="C85" s="53">
        <v>16</v>
      </c>
      <c r="D85" s="101"/>
      <c r="E85" s="53" t="s">
        <v>249</v>
      </c>
      <c r="F85" s="53" t="s">
        <v>223</v>
      </c>
      <c r="G85" s="91"/>
      <c r="H85" s="91"/>
      <c r="I85" s="53" t="s">
        <v>138</v>
      </c>
      <c r="J85" s="54" t="s">
        <v>138</v>
      </c>
      <c r="K85" s="55" t="s">
        <v>138</v>
      </c>
      <c r="L85" s="55" t="s">
        <v>675</v>
      </c>
      <c r="M85" s="53" t="s">
        <v>93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1"/>
    </row>
    <row r="86" spans="1:45" s="17" customFormat="1" ht="73.5" customHeight="1" x14ac:dyDescent="0.25">
      <c r="A86" s="53" t="s">
        <v>372</v>
      </c>
      <c r="B86" s="53">
        <v>339030</v>
      </c>
      <c r="C86" s="53">
        <v>11</v>
      </c>
      <c r="D86" s="101"/>
      <c r="E86" s="53" t="s">
        <v>249</v>
      </c>
      <c r="F86" s="53" t="s">
        <v>223</v>
      </c>
      <c r="G86" s="91"/>
      <c r="H86" s="91"/>
      <c r="I86" s="53" t="s">
        <v>138</v>
      </c>
      <c r="J86" s="54" t="s">
        <v>138</v>
      </c>
      <c r="K86" s="55" t="s">
        <v>138</v>
      </c>
      <c r="L86" s="55" t="s">
        <v>675</v>
      </c>
      <c r="M86" s="53" t="s">
        <v>93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1"/>
    </row>
    <row r="87" spans="1:45" s="17" customFormat="1" ht="73.5" customHeight="1" x14ac:dyDescent="0.25">
      <c r="A87" s="53" t="s">
        <v>373</v>
      </c>
      <c r="B87" s="53">
        <v>339030</v>
      </c>
      <c r="C87" s="53">
        <v>35</v>
      </c>
      <c r="D87" s="101"/>
      <c r="E87" s="53" t="s">
        <v>249</v>
      </c>
      <c r="F87" s="53" t="s">
        <v>223</v>
      </c>
      <c r="G87" s="91"/>
      <c r="H87" s="91"/>
      <c r="I87" s="53" t="s">
        <v>138</v>
      </c>
      <c r="J87" s="54" t="s">
        <v>138</v>
      </c>
      <c r="K87" s="55" t="s">
        <v>138</v>
      </c>
      <c r="L87" s="55" t="s">
        <v>675</v>
      </c>
      <c r="M87" s="53" t="s">
        <v>93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1"/>
    </row>
    <row r="88" spans="1:45" s="17" customFormat="1" ht="73.5" customHeight="1" x14ac:dyDescent="0.25">
      <c r="A88" s="53" t="s">
        <v>374</v>
      </c>
      <c r="B88" s="53">
        <v>339030</v>
      </c>
      <c r="C88" s="53">
        <v>3</v>
      </c>
      <c r="D88" s="101"/>
      <c r="E88" s="53" t="s">
        <v>249</v>
      </c>
      <c r="F88" s="53" t="s">
        <v>223</v>
      </c>
      <c r="G88" s="91"/>
      <c r="H88" s="91"/>
      <c r="I88" s="53" t="s">
        <v>138</v>
      </c>
      <c r="J88" s="54" t="s">
        <v>138</v>
      </c>
      <c r="K88" s="55" t="s">
        <v>138</v>
      </c>
      <c r="L88" s="55" t="s">
        <v>675</v>
      </c>
      <c r="M88" s="53" t="s">
        <v>93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1"/>
    </row>
    <row r="89" spans="1:45" s="17" customFormat="1" ht="73.5" customHeight="1" x14ac:dyDescent="0.25">
      <c r="A89" s="53" t="s">
        <v>375</v>
      </c>
      <c r="B89" s="53">
        <v>339030</v>
      </c>
      <c r="C89" s="53">
        <v>3</v>
      </c>
      <c r="D89" s="101"/>
      <c r="E89" s="53" t="s">
        <v>249</v>
      </c>
      <c r="F89" s="53" t="s">
        <v>223</v>
      </c>
      <c r="G89" s="91"/>
      <c r="H89" s="91"/>
      <c r="I89" s="53" t="s">
        <v>138</v>
      </c>
      <c r="J89" s="54" t="s">
        <v>138</v>
      </c>
      <c r="K89" s="55" t="s">
        <v>138</v>
      </c>
      <c r="L89" s="55" t="s">
        <v>675</v>
      </c>
      <c r="M89" s="53" t="s">
        <v>93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1"/>
    </row>
    <row r="90" spans="1:45" s="17" customFormat="1" ht="73.5" customHeight="1" x14ac:dyDescent="0.25">
      <c r="A90" s="53" t="s">
        <v>376</v>
      </c>
      <c r="B90" s="53">
        <v>339030</v>
      </c>
      <c r="C90" s="53">
        <v>60</v>
      </c>
      <c r="D90" s="101"/>
      <c r="E90" s="53" t="s">
        <v>249</v>
      </c>
      <c r="F90" s="53" t="s">
        <v>223</v>
      </c>
      <c r="G90" s="91"/>
      <c r="H90" s="91"/>
      <c r="I90" s="53" t="s">
        <v>138</v>
      </c>
      <c r="J90" s="54" t="s">
        <v>138</v>
      </c>
      <c r="K90" s="55" t="s">
        <v>138</v>
      </c>
      <c r="L90" s="55" t="s">
        <v>675</v>
      </c>
      <c r="M90" s="53" t="s">
        <v>93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1"/>
    </row>
    <row r="91" spans="1:45" s="17" customFormat="1" ht="101.25" customHeight="1" x14ac:dyDescent="0.25">
      <c r="A91" s="53" t="s">
        <v>377</v>
      </c>
      <c r="B91" s="53">
        <v>339030</v>
      </c>
      <c r="C91" s="53">
        <v>5</v>
      </c>
      <c r="D91" s="101"/>
      <c r="E91" s="53" t="s">
        <v>249</v>
      </c>
      <c r="F91" s="53" t="s">
        <v>223</v>
      </c>
      <c r="G91" s="91"/>
      <c r="H91" s="91"/>
      <c r="I91" s="53" t="s">
        <v>138</v>
      </c>
      <c r="J91" s="54" t="s">
        <v>138</v>
      </c>
      <c r="K91" s="55" t="s">
        <v>138</v>
      </c>
      <c r="L91" s="55" t="s">
        <v>675</v>
      </c>
      <c r="M91" s="53" t="s">
        <v>93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1"/>
    </row>
    <row r="92" spans="1:45" s="17" customFormat="1" ht="73.5" customHeight="1" x14ac:dyDescent="0.25">
      <c r="A92" s="53" t="s">
        <v>378</v>
      </c>
      <c r="B92" s="53">
        <v>339030</v>
      </c>
      <c r="C92" s="53">
        <v>2</v>
      </c>
      <c r="D92" s="102"/>
      <c r="E92" s="53" t="s">
        <v>249</v>
      </c>
      <c r="F92" s="53" t="s">
        <v>223</v>
      </c>
      <c r="G92" s="92"/>
      <c r="H92" s="92"/>
      <c r="I92" s="53" t="s">
        <v>138</v>
      </c>
      <c r="J92" s="54" t="s">
        <v>138</v>
      </c>
      <c r="K92" s="55" t="s">
        <v>138</v>
      </c>
      <c r="L92" s="55" t="s">
        <v>675</v>
      </c>
      <c r="M92" s="53" t="s">
        <v>93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1"/>
    </row>
    <row r="93" spans="1:45" s="17" customFormat="1" ht="73.5" customHeight="1" x14ac:dyDescent="0.25">
      <c r="A93" s="53" t="s">
        <v>309</v>
      </c>
      <c r="B93" s="53">
        <v>449052</v>
      </c>
      <c r="C93" s="53">
        <v>5</v>
      </c>
      <c r="D93" s="100" t="s">
        <v>307</v>
      </c>
      <c r="E93" s="53" t="s">
        <v>308</v>
      </c>
      <c r="F93" s="53" t="s">
        <v>210</v>
      </c>
      <c r="G93" s="90">
        <v>526833.14</v>
      </c>
      <c r="H93" s="90">
        <v>200254.78</v>
      </c>
      <c r="I93" s="53" t="s">
        <v>138</v>
      </c>
      <c r="J93" s="54" t="s">
        <v>138</v>
      </c>
      <c r="K93" s="55" t="s">
        <v>138</v>
      </c>
      <c r="L93" s="55" t="s">
        <v>675</v>
      </c>
      <c r="M93" s="53" t="s">
        <v>230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1"/>
    </row>
    <row r="94" spans="1:45" s="17" customFormat="1" ht="73.5" customHeight="1" x14ac:dyDescent="0.25">
      <c r="A94" s="53" t="s">
        <v>310</v>
      </c>
      <c r="B94" s="53">
        <v>449052</v>
      </c>
      <c r="C94" s="53">
        <v>3</v>
      </c>
      <c r="D94" s="101"/>
      <c r="E94" s="53" t="s">
        <v>308</v>
      </c>
      <c r="F94" s="53" t="s">
        <v>210</v>
      </c>
      <c r="G94" s="91"/>
      <c r="H94" s="91"/>
      <c r="I94" s="53" t="s">
        <v>138</v>
      </c>
      <c r="J94" s="54" t="s">
        <v>138</v>
      </c>
      <c r="K94" s="55" t="s">
        <v>138</v>
      </c>
      <c r="L94" s="55" t="s">
        <v>675</v>
      </c>
      <c r="M94" s="53" t="s">
        <v>230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1"/>
    </row>
    <row r="95" spans="1:45" s="17" customFormat="1" ht="73.5" customHeight="1" x14ac:dyDescent="0.25">
      <c r="A95" s="53" t="s">
        <v>311</v>
      </c>
      <c r="B95" s="53">
        <v>449052</v>
      </c>
      <c r="C95" s="53">
        <v>2</v>
      </c>
      <c r="D95" s="102"/>
      <c r="E95" s="53" t="s">
        <v>308</v>
      </c>
      <c r="F95" s="53" t="s">
        <v>210</v>
      </c>
      <c r="G95" s="92"/>
      <c r="H95" s="92"/>
      <c r="I95" s="53" t="s">
        <v>138</v>
      </c>
      <c r="J95" s="54" t="s">
        <v>138</v>
      </c>
      <c r="K95" s="55" t="s">
        <v>138</v>
      </c>
      <c r="L95" s="55" t="s">
        <v>675</v>
      </c>
      <c r="M95" s="53" t="s">
        <v>230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1"/>
    </row>
    <row r="96" spans="1:45" s="17" customFormat="1" ht="73.5" customHeight="1" x14ac:dyDescent="0.25">
      <c r="A96" s="53" t="s">
        <v>316</v>
      </c>
      <c r="B96" s="53">
        <v>339040</v>
      </c>
      <c r="C96" s="53">
        <v>1</v>
      </c>
      <c r="D96" s="53" t="s">
        <v>314</v>
      </c>
      <c r="E96" s="53" t="s">
        <v>315</v>
      </c>
      <c r="F96" s="53" t="s">
        <v>240</v>
      </c>
      <c r="G96" s="59">
        <v>12733</v>
      </c>
      <c r="H96" s="59">
        <v>10008</v>
      </c>
      <c r="I96" s="53" t="s">
        <v>138</v>
      </c>
      <c r="J96" s="54" t="s">
        <v>138</v>
      </c>
      <c r="K96" s="55" t="s">
        <v>138</v>
      </c>
      <c r="L96" s="55" t="s">
        <v>675</v>
      </c>
      <c r="M96" s="53" t="s">
        <v>230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1"/>
    </row>
    <row r="97" spans="1:45" s="17" customFormat="1" ht="73.5" customHeight="1" x14ac:dyDescent="0.25">
      <c r="A97" s="53" t="s">
        <v>355</v>
      </c>
      <c r="B97" s="53">
        <v>339030</v>
      </c>
      <c r="C97" s="53">
        <v>1</v>
      </c>
      <c r="D97" s="100" t="s">
        <v>319</v>
      </c>
      <c r="E97" s="53" t="s">
        <v>320</v>
      </c>
      <c r="F97" s="53" t="s">
        <v>223</v>
      </c>
      <c r="G97" s="90">
        <v>138191.44</v>
      </c>
      <c r="H97" s="90">
        <v>81452.960000000006</v>
      </c>
      <c r="I97" s="53" t="s">
        <v>138</v>
      </c>
      <c r="J97" s="54" t="s">
        <v>138</v>
      </c>
      <c r="K97" s="55" t="s">
        <v>138</v>
      </c>
      <c r="L97" s="55" t="s">
        <v>675</v>
      </c>
      <c r="M97" s="53" t="s">
        <v>93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1"/>
    </row>
    <row r="98" spans="1:45" s="17" customFormat="1" ht="73.5" customHeight="1" x14ac:dyDescent="0.25">
      <c r="A98" s="53" t="s">
        <v>356</v>
      </c>
      <c r="B98" s="53">
        <v>339030</v>
      </c>
      <c r="C98" s="53">
        <v>5</v>
      </c>
      <c r="D98" s="101"/>
      <c r="E98" s="53" t="s">
        <v>320</v>
      </c>
      <c r="F98" s="53" t="s">
        <v>223</v>
      </c>
      <c r="G98" s="91"/>
      <c r="H98" s="91"/>
      <c r="I98" s="53" t="s">
        <v>138</v>
      </c>
      <c r="J98" s="54" t="s">
        <v>138</v>
      </c>
      <c r="K98" s="55" t="s">
        <v>138</v>
      </c>
      <c r="L98" s="55" t="s">
        <v>675</v>
      </c>
      <c r="M98" s="53" t="s">
        <v>93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1"/>
    </row>
    <row r="99" spans="1:45" s="17" customFormat="1" ht="73.5" customHeight="1" x14ac:dyDescent="0.25">
      <c r="A99" s="53" t="s">
        <v>357</v>
      </c>
      <c r="B99" s="53">
        <v>339030</v>
      </c>
      <c r="C99" s="53">
        <v>3</v>
      </c>
      <c r="D99" s="101"/>
      <c r="E99" s="53" t="s">
        <v>320</v>
      </c>
      <c r="F99" s="53" t="s">
        <v>223</v>
      </c>
      <c r="G99" s="91"/>
      <c r="H99" s="91"/>
      <c r="I99" s="53" t="s">
        <v>138</v>
      </c>
      <c r="J99" s="54" t="s">
        <v>138</v>
      </c>
      <c r="K99" s="55" t="s">
        <v>138</v>
      </c>
      <c r="L99" s="55" t="s">
        <v>675</v>
      </c>
      <c r="M99" s="53" t="s">
        <v>93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1"/>
    </row>
    <row r="100" spans="1:45" s="17" customFormat="1" ht="73.5" customHeight="1" x14ac:dyDescent="0.25">
      <c r="A100" s="53" t="s">
        <v>358</v>
      </c>
      <c r="B100" s="53">
        <v>339030</v>
      </c>
      <c r="C100" s="53">
        <v>2</v>
      </c>
      <c r="D100" s="101"/>
      <c r="E100" s="53" t="s">
        <v>320</v>
      </c>
      <c r="F100" s="53" t="s">
        <v>223</v>
      </c>
      <c r="G100" s="91"/>
      <c r="H100" s="91"/>
      <c r="I100" s="53" t="s">
        <v>138</v>
      </c>
      <c r="J100" s="54" t="s">
        <v>138</v>
      </c>
      <c r="K100" s="55" t="s">
        <v>138</v>
      </c>
      <c r="L100" s="55" t="s">
        <v>675</v>
      </c>
      <c r="M100" s="53" t="s">
        <v>93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1"/>
    </row>
    <row r="101" spans="1:45" s="17" customFormat="1" ht="73.5" customHeight="1" x14ac:dyDescent="0.25">
      <c r="A101" s="53" t="s">
        <v>359</v>
      </c>
      <c r="B101" s="53">
        <v>339030</v>
      </c>
      <c r="C101" s="53">
        <v>5</v>
      </c>
      <c r="D101" s="101"/>
      <c r="E101" s="53" t="s">
        <v>320</v>
      </c>
      <c r="F101" s="53" t="s">
        <v>223</v>
      </c>
      <c r="G101" s="91"/>
      <c r="H101" s="91"/>
      <c r="I101" s="53" t="s">
        <v>138</v>
      </c>
      <c r="J101" s="54" t="s">
        <v>138</v>
      </c>
      <c r="K101" s="55" t="s">
        <v>138</v>
      </c>
      <c r="L101" s="55" t="s">
        <v>675</v>
      </c>
      <c r="M101" s="53" t="s">
        <v>93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1"/>
    </row>
    <row r="102" spans="1:45" s="17" customFormat="1" ht="73.5" customHeight="1" x14ac:dyDescent="0.25">
      <c r="A102" s="53" t="s">
        <v>360</v>
      </c>
      <c r="B102" s="53">
        <v>339030</v>
      </c>
      <c r="C102" s="53">
        <v>1</v>
      </c>
      <c r="D102" s="101"/>
      <c r="E102" s="53" t="s">
        <v>320</v>
      </c>
      <c r="F102" s="53" t="s">
        <v>223</v>
      </c>
      <c r="G102" s="91"/>
      <c r="H102" s="91"/>
      <c r="I102" s="53" t="s">
        <v>138</v>
      </c>
      <c r="J102" s="54" t="s">
        <v>138</v>
      </c>
      <c r="K102" s="55" t="s">
        <v>138</v>
      </c>
      <c r="L102" s="55" t="s">
        <v>675</v>
      </c>
      <c r="M102" s="53" t="s">
        <v>93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1"/>
    </row>
    <row r="103" spans="1:45" s="17" customFormat="1" ht="73.5" customHeight="1" x14ac:dyDescent="0.25">
      <c r="A103" s="53" t="s">
        <v>361</v>
      </c>
      <c r="B103" s="53">
        <v>339030</v>
      </c>
      <c r="C103" s="53">
        <v>3</v>
      </c>
      <c r="D103" s="101"/>
      <c r="E103" s="53" t="s">
        <v>320</v>
      </c>
      <c r="F103" s="53" t="s">
        <v>223</v>
      </c>
      <c r="G103" s="91"/>
      <c r="H103" s="91"/>
      <c r="I103" s="53" t="s">
        <v>138</v>
      </c>
      <c r="J103" s="54" t="s">
        <v>138</v>
      </c>
      <c r="K103" s="55" t="s">
        <v>138</v>
      </c>
      <c r="L103" s="55" t="s">
        <v>675</v>
      </c>
      <c r="M103" s="53" t="s">
        <v>93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1"/>
    </row>
    <row r="104" spans="1:45" s="17" customFormat="1" ht="73.5" customHeight="1" x14ac:dyDescent="0.25">
      <c r="A104" s="53" t="s">
        <v>362</v>
      </c>
      <c r="B104" s="53">
        <v>339030</v>
      </c>
      <c r="C104" s="53">
        <v>2</v>
      </c>
      <c r="D104" s="101"/>
      <c r="E104" s="53" t="s">
        <v>320</v>
      </c>
      <c r="F104" s="53" t="s">
        <v>223</v>
      </c>
      <c r="G104" s="91"/>
      <c r="H104" s="91"/>
      <c r="I104" s="53" t="s">
        <v>138</v>
      </c>
      <c r="J104" s="54" t="s">
        <v>138</v>
      </c>
      <c r="K104" s="55" t="s">
        <v>138</v>
      </c>
      <c r="L104" s="55" t="s">
        <v>675</v>
      </c>
      <c r="M104" s="53" t="s">
        <v>93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1"/>
    </row>
    <row r="105" spans="1:45" s="17" customFormat="1" ht="73.5" customHeight="1" x14ac:dyDescent="0.25">
      <c r="A105" s="53" t="s">
        <v>363</v>
      </c>
      <c r="B105" s="53">
        <v>339030</v>
      </c>
      <c r="C105" s="53">
        <v>2</v>
      </c>
      <c r="D105" s="101"/>
      <c r="E105" s="53" t="s">
        <v>320</v>
      </c>
      <c r="F105" s="53" t="s">
        <v>223</v>
      </c>
      <c r="G105" s="91"/>
      <c r="H105" s="91"/>
      <c r="I105" s="53" t="s">
        <v>138</v>
      </c>
      <c r="J105" s="54" t="s">
        <v>138</v>
      </c>
      <c r="K105" s="55" t="s">
        <v>138</v>
      </c>
      <c r="L105" s="55" t="s">
        <v>675</v>
      </c>
      <c r="M105" s="53" t="s">
        <v>93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1"/>
    </row>
    <row r="106" spans="1:45" s="17" customFormat="1" ht="73.5" customHeight="1" x14ac:dyDescent="0.25">
      <c r="A106" s="53" t="s">
        <v>364</v>
      </c>
      <c r="B106" s="53">
        <v>339030</v>
      </c>
      <c r="C106" s="53">
        <v>1</v>
      </c>
      <c r="D106" s="101"/>
      <c r="E106" s="53" t="s">
        <v>320</v>
      </c>
      <c r="F106" s="53" t="s">
        <v>223</v>
      </c>
      <c r="G106" s="91"/>
      <c r="H106" s="91"/>
      <c r="I106" s="53" t="s">
        <v>138</v>
      </c>
      <c r="J106" s="54" t="s">
        <v>138</v>
      </c>
      <c r="K106" s="55" t="s">
        <v>138</v>
      </c>
      <c r="L106" s="55" t="s">
        <v>675</v>
      </c>
      <c r="M106" s="53" t="s">
        <v>93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1"/>
    </row>
    <row r="107" spans="1:45" s="17" customFormat="1" ht="73.5" customHeight="1" x14ac:dyDescent="0.25">
      <c r="A107" s="53" t="s">
        <v>365</v>
      </c>
      <c r="B107" s="53">
        <v>339030</v>
      </c>
      <c r="C107" s="53">
        <v>2</v>
      </c>
      <c r="D107" s="101"/>
      <c r="E107" s="53" t="s">
        <v>320</v>
      </c>
      <c r="F107" s="53" t="s">
        <v>223</v>
      </c>
      <c r="G107" s="91"/>
      <c r="H107" s="91"/>
      <c r="I107" s="53" t="s">
        <v>138</v>
      </c>
      <c r="J107" s="54" t="s">
        <v>138</v>
      </c>
      <c r="K107" s="55" t="s">
        <v>138</v>
      </c>
      <c r="L107" s="55" t="s">
        <v>675</v>
      </c>
      <c r="M107" s="53" t="s">
        <v>93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1"/>
    </row>
    <row r="108" spans="1:45" s="17" customFormat="1" ht="73.5" customHeight="1" x14ac:dyDescent="0.25">
      <c r="A108" s="53" t="s">
        <v>366</v>
      </c>
      <c r="B108" s="53">
        <v>339030</v>
      </c>
      <c r="C108" s="53">
        <v>6</v>
      </c>
      <c r="D108" s="101"/>
      <c r="E108" s="53" t="s">
        <v>320</v>
      </c>
      <c r="F108" s="53" t="s">
        <v>223</v>
      </c>
      <c r="G108" s="91"/>
      <c r="H108" s="91"/>
      <c r="I108" s="53" t="s">
        <v>138</v>
      </c>
      <c r="J108" s="54" t="s">
        <v>138</v>
      </c>
      <c r="K108" s="55" t="s">
        <v>138</v>
      </c>
      <c r="L108" s="55" t="s">
        <v>675</v>
      </c>
      <c r="M108" s="53" t="s">
        <v>93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1"/>
    </row>
    <row r="109" spans="1:45" s="17" customFormat="1" ht="73.5" customHeight="1" x14ac:dyDescent="0.25">
      <c r="A109" s="53" t="s">
        <v>367</v>
      </c>
      <c r="B109" s="53">
        <v>339030</v>
      </c>
      <c r="C109" s="53">
        <v>2</v>
      </c>
      <c r="D109" s="102"/>
      <c r="E109" s="53" t="s">
        <v>320</v>
      </c>
      <c r="F109" s="53" t="s">
        <v>223</v>
      </c>
      <c r="G109" s="92"/>
      <c r="H109" s="92"/>
      <c r="I109" s="53" t="s">
        <v>138</v>
      </c>
      <c r="J109" s="54" t="s">
        <v>138</v>
      </c>
      <c r="K109" s="55" t="s">
        <v>138</v>
      </c>
      <c r="L109" s="55" t="s">
        <v>675</v>
      </c>
      <c r="M109" s="53" t="s">
        <v>93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1"/>
    </row>
    <row r="110" spans="1:45" s="17" customFormat="1" ht="73.5" customHeight="1" x14ac:dyDescent="0.25">
      <c r="A110" s="53" t="s">
        <v>966</v>
      </c>
      <c r="B110" s="53">
        <v>339039</v>
      </c>
      <c r="C110" s="53">
        <v>2</v>
      </c>
      <c r="D110" s="57" t="s">
        <v>964</v>
      </c>
      <c r="E110" s="57" t="s">
        <v>965</v>
      </c>
      <c r="F110" s="53" t="s">
        <v>967</v>
      </c>
      <c r="G110" s="58">
        <v>1260</v>
      </c>
      <c r="H110" s="58">
        <v>1260</v>
      </c>
      <c r="I110" s="54" t="s">
        <v>138</v>
      </c>
      <c r="J110" s="54" t="s">
        <v>138</v>
      </c>
      <c r="K110" s="55" t="s">
        <v>138</v>
      </c>
      <c r="L110" s="55" t="s">
        <v>675</v>
      </c>
      <c r="M110" s="53" t="s">
        <v>224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1"/>
    </row>
    <row r="111" spans="1:45" s="17" customFormat="1" ht="73.5" customHeight="1" x14ac:dyDescent="0.25">
      <c r="A111" s="53" t="s">
        <v>409</v>
      </c>
      <c r="B111" s="53">
        <v>339039</v>
      </c>
      <c r="C111" s="53">
        <v>1</v>
      </c>
      <c r="D111" s="57" t="s">
        <v>381</v>
      </c>
      <c r="E111" s="53" t="s">
        <v>382</v>
      </c>
      <c r="F111" s="53" t="s">
        <v>97</v>
      </c>
      <c r="G111" s="59">
        <v>381892.57</v>
      </c>
      <c r="H111" s="59">
        <v>283994.64</v>
      </c>
      <c r="I111" s="53" t="s">
        <v>138</v>
      </c>
      <c r="J111" s="54" t="s">
        <v>138</v>
      </c>
      <c r="K111" s="55" t="s">
        <v>138</v>
      </c>
      <c r="L111" s="55" t="s">
        <v>675</v>
      </c>
      <c r="M111" s="53" t="s">
        <v>230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1"/>
    </row>
    <row r="112" spans="1:45" s="17" customFormat="1" ht="73.5" customHeight="1" x14ac:dyDescent="0.25">
      <c r="A112" s="53" t="s">
        <v>389</v>
      </c>
      <c r="B112" s="53">
        <v>449052</v>
      </c>
      <c r="C112" s="53">
        <v>1</v>
      </c>
      <c r="D112" s="117" t="s">
        <v>383</v>
      </c>
      <c r="E112" s="53" t="s">
        <v>384</v>
      </c>
      <c r="F112" s="53" t="s">
        <v>223</v>
      </c>
      <c r="G112" s="118">
        <v>449373.2</v>
      </c>
      <c r="H112" s="118">
        <v>361907.35</v>
      </c>
      <c r="I112" s="53" t="s">
        <v>138</v>
      </c>
      <c r="J112" s="54" t="s">
        <v>138</v>
      </c>
      <c r="K112" s="55" t="s">
        <v>138</v>
      </c>
      <c r="L112" s="55" t="s">
        <v>675</v>
      </c>
      <c r="M112" s="53" t="s">
        <v>93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1"/>
    </row>
    <row r="113" spans="1:45" s="17" customFormat="1" ht="73.5" customHeight="1" x14ac:dyDescent="0.25">
      <c r="A113" s="53" t="s">
        <v>390</v>
      </c>
      <c r="B113" s="53">
        <v>449052</v>
      </c>
      <c r="C113" s="53">
        <v>1</v>
      </c>
      <c r="D113" s="117"/>
      <c r="E113" s="53" t="s">
        <v>384</v>
      </c>
      <c r="F113" s="53" t="s">
        <v>223</v>
      </c>
      <c r="G113" s="118"/>
      <c r="H113" s="118"/>
      <c r="I113" s="53" t="s">
        <v>138</v>
      </c>
      <c r="J113" s="54" t="s">
        <v>138</v>
      </c>
      <c r="K113" s="55" t="s">
        <v>138</v>
      </c>
      <c r="L113" s="55" t="s">
        <v>675</v>
      </c>
      <c r="M113" s="53" t="s">
        <v>93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1"/>
    </row>
    <row r="114" spans="1:45" s="17" customFormat="1" ht="73.5" customHeight="1" x14ac:dyDescent="0.25">
      <c r="A114" s="53" t="s">
        <v>391</v>
      </c>
      <c r="B114" s="53">
        <v>449052</v>
      </c>
      <c r="C114" s="53">
        <v>5</v>
      </c>
      <c r="D114" s="117"/>
      <c r="E114" s="53" t="s">
        <v>384</v>
      </c>
      <c r="F114" s="53" t="s">
        <v>223</v>
      </c>
      <c r="G114" s="118"/>
      <c r="H114" s="118"/>
      <c r="I114" s="53" t="s">
        <v>138</v>
      </c>
      <c r="J114" s="54" t="s">
        <v>138</v>
      </c>
      <c r="K114" s="55" t="s">
        <v>138</v>
      </c>
      <c r="L114" s="55" t="s">
        <v>675</v>
      </c>
      <c r="M114" s="53" t="s">
        <v>93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1"/>
    </row>
    <row r="115" spans="1:45" s="17" customFormat="1" ht="73.5" customHeight="1" x14ac:dyDescent="0.25">
      <c r="A115" s="53" t="s">
        <v>392</v>
      </c>
      <c r="B115" s="53">
        <v>449052</v>
      </c>
      <c r="C115" s="53">
        <v>1</v>
      </c>
      <c r="D115" s="117"/>
      <c r="E115" s="53" t="s">
        <v>384</v>
      </c>
      <c r="F115" s="53" t="s">
        <v>223</v>
      </c>
      <c r="G115" s="118"/>
      <c r="H115" s="118"/>
      <c r="I115" s="53" t="s">
        <v>138</v>
      </c>
      <c r="J115" s="54" t="s">
        <v>138</v>
      </c>
      <c r="K115" s="55" t="s">
        <v>138</v>
      </c>
      <c r="L115" s="55" t="s">
        <v>675</v>
      </c>
      <c r="M115" s="53" t="s">
        <v>93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1"/>
    </row>
    <row r="116" spans="1:45" s="17" customFormat="1" ht="73.5" customHeight="1" x14ac:dyDescent="0.25">
      <c r="A116" s="53" t="s">
        <v>393</v>
      </c>
      <c r="B116" s="53">
        <v>449052</v>
      </c>
      <c r="C116" s="53">
        <v>4</v>
      </c>
      <c r="D116" s="117"/>
      <c r="E116" s="53" t="s">
        <v>384</v>
      </c>
      <c r="F116" s="53" t="s">
        <v>223</v>
      </c>
      <c r="G116" s="118"/>
      <c r="H116" s="118"/>
      <c r="I116" s="53" t="s">
        <v>138</v>
      </c>
      <c r="J116" s="54" t="s">
        <v>138</v>
      </c>
      <c r="K116" s="55" t="s">
        <v>138</v>
      </c>
      <c r="L116" s="55" t="s">
        <v>675</v>
      </c>
      <c r="M116" s="53" t="s">
        <v>93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1"/>
    </row>
    <row r="117" spans="1:45" s="17" customFormat="1" ht="73.5" customHeight="1" x14ac:dyDescent="0.25">
      <c r="A117" s="53" t="s">
        <v>394</v>
      </c>
      <c r="B117" s="53">
        <v>449052</v>
      </c>
      <c r="C117" s="53">
        <v>1</v>
      </c>
      <c r="D117" s="117"/>
      <c r="E117" s="53" t="s">
        <v>384</v>
      </c>
      <c r="F117" s="53" t="s">
        <v>223</v>
      </c>
      <c r="G117" s="118"/>
      <c r="H117" s="118"/>
      <c r="I117" s="53" t="s">
        <v>138</v>
      </c>
      <c r="J117" s="54" t="s">
        <v>138</v>
      </c>
      <c r="K117" s="55" t="s">
        <v>138</v>
      </c>
      <c r="L117" s="55" t="s">
        <v>675</v>
      </c>
      <c r="M117" s="53" t="s">
        <v>93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1"/>
    </row>
    <row r="118" spans="1:45" s="17" customFormat="1" ht="73.5" customHeight="1" x14ac:dyDescent="0.25">
      <c r="A118" s="53" t="s">
        <v>395</v>
      </c>
      <c r="B118" s="53">
        <v>449052</v>
      </c>
      <c r="C118" s="53">
        <v>1</v>
      </c>
      <c r="D118" s="117"/>
      <c r="E118" s="53" t="s">
        <v>384</v>
      </c>
      <c r="F118" s="53" t="s">
        <v>223</v>
      </c>
      <c r="G118" s="118"/>
      <c r="H118" s="118"/>
      <c r="I118" s="53" t="s">
        <v>138</v>
      </c>
      <c r="J118" s="54" t="s">
        <v>138</v>
      </c>
      <c r="K118" s="55" t="s">
        <v>138</v>
      </c>
      <c r="L118" s="55" t="s">
        <v>675</v>
      </c>
      <c r="M118" s="53" t="s">
        <v>93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1"/>
    </row>
    <row r="119" spans="1:45" s="17" customFormat="1" ht="48" customHeight="1" x14ac:dyDescent="0.25">
      <c r="A119" s="53" t="s">
        <v>396</v>
      </c>
      <c r="B119" s="53">
        <v>449052</v>
      </c>
      <c r="C119" s="53">
        <v>13</v>
      </c>
      <c r="D119" s="117"/>
      <c r="E119" s="53" t="s">
        <v>384</v>
      </c>
      <c r="F119" s="53" t="s">
        <v>223</v>
      </c>
      <c r="G119" s="118"/>
      <c r="H119" s="118"/>
      <c r="I119" s="53" t="s">
        <v>138</v>
      </c>
      <c r="J119" s="54" t="s">
        <v>138</v>
      </c>
      <c r="K119" s="55" t="s">
        <v>138</v>
      </c>
      <c r="L119" s="55" t="s">
        <v>675</v>
      </c>
      <c r="M119" s="53" t="s">
        <v>93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1"/>
    </row>
    <row r="120" spans="1:45" s="17" customFormat="1" ht="73.5" customHeight="1" x14ac:dyDescent="0.25">
      <c r="A120" s="53" t="s">
        <v>397</v>
      </c>
      <c r="B120" s="53">
        <v>449052</v>
      </c>
      <c r="C120" s="53">
        <v>1</v>
      </c>
      <c r="D120" s="117"/>
      <c r="E120" s="53" t="s">
        <v>384</v>
      </c>
      <c r="F120" s="53" t="s">
        <v>223</v>
      </c>
      <c r="G120" s="118"/>
      <c r="H120" s="118"/>
      <c r="I120" s="53" t="s">
        <v>138</v>
      </c>
      <c r="J120" s="54" t="s">
        <v>138</v>
      </c>
      <c r="K120" s="55" t="s">
        <v>138</v>
      </c>
      <c r="L120" s="55" t="s">
        <v>675</v>
      </c>
      <c r="M120" s="53" t="s">
        <v>93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1"/>
    </row>
    <row r="121" spans="1:45" s="17" customFormat="1" ht="93.75" customHeight="1" x14ac:dyDescent="0.25">
      <c r="A121" s="53" t="s">
        <v>398</v>
      </c>
      <c r="B121" s="53">
        <v>449052</v>
      </c>
      <c r="C121" s="53">
        <v>1</v>
      </c>
      <c r="D121" s="117"/>
      <c r="E121" s="53" t="s">
        <v>384</v>
      </c>
      <c r="F121" s="53" t="s">
        <v>223</v>
      </c>
      <c r="G121" s="118"/>
      <c r="H121" s="118"/>
      <c r="I121" s="53" t="s">
        <v>138</v>
      </c>
      <c r="J121" s="54" t="s">
        <v>138</v>
      </c>
      <c r="K121" s="55" t="s">
        <v>138</v>
      </c>
      <c r="L121" s="55" t="s">
        <v>675</v>
      </c>
      <c r="M121" s="53" t="s">
        <v>93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1"/>
    </row>
    <row r="122" spans="1:45" s="17" customFormat="1" ht="128.25" customHeight="1" x14ac:dyDescent="0.25">
      <c r="A122" s="53" t="s">
        <v>399</v>
      </c>
      <c r="B122" s="53">
        <v>449052</v>
      </c>
      <c r="C122" s="53">
        <v>11</v>
      </c>
      <c r="D122" s="117"/>
      <c r="E122" s="53" t="s">
        <v>384</v>
      </c>
      <c r="F122" s="53" t="s">
        <v>223</v>
      </c>
      <c r="G122" s="118"/>
      <c r="H122" s="118"/>
      <c r="I122" s="53" t="s">
        <v>138</v>
      </c>
      <c r="J122" s="54" t="s">
        <v>138</v>
      </c>
      <c r="K122" s="55" t="s">
        <v>138</v>
      </c>
      <c r="L122" s="55" t="s">
        <v>675</v>
      </c>
      <c r="M122" s="53" t="s">
        <v>93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1"/>
    </row>
    <row r="123" spans="1:45" s="17" customFormat="1" ht="73.5" customHeight="1" x14ac:dyDescent="0.25">
      <c r="A123" s="53" t="s">
        <v>400</v>
      </c>
      <c r="B123" s="53">
        <v>449052</v>
      </c>
      <c r="C123" s="53">
        <v>1</v>
      </c>
      <c r="D123" s="117"/>
      <c r="E123" s="53" t="s">
        <v>384</v>
      </c>
      <c r="F123" s="53" t="s">
        <v>223</v>
      </c>
      <c r="G123" s="118"/>
      <c r="H123" s="118"/>
      <c r="I123" s="53" t="s">
        <v>138</v>
      </c>
      <c r="J123" s="54" t="s">
        <v>138</v>
      </c>
      <c r="K123" s="55" t="s">
        <v>138</v>
      </c>
      <c r="L123" s="55" t="s">
        <v>675</v>
      </c>
      <c r="M123" s="53" t="s">
        <v>93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1"/>
    </row>
    <row r="124" spans="1:45" ht="15" x14ac:dyDescent="0.25">
      <c r="A124" s="53" t="s">
        <v>401</v>
      </c>
      <c r="B124" s="53">
        <v>449052</v>
      </c>
      <c r="C124" s="53">
        <v>1</v>
      </c>
      <c r="D124" s="117"/>
      <c r="E124" s="53" t="s">
        <v>384</v>
      </c>
      <c r="F124" s="53" t="s">
        <v>223</v>
      </c>
      <c r="G124" s="118"/>
      <c r="H124" s="118"/>
      <c r="I124" s="53" t="s">
        <v>138</v>
      </c>
      <c r="J124" s="54" t="s">
        <v>138</v>
      </c>
      <c r="K124" s="55" t="s">
        <v>138</v>
      </c>
      <c r="L124" s="55" t="s">
        <v>675</v>
      </c>
      <c r="M124" s="53" t="s">
        <v>93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1"/>
    </row>
    <row r="125" spans="1:45" ht="57.75" customHeight="1" x14ac:dyDescent="0.25">
      <c r="A125" s="53" t="s">
        <v>402</v>
      </c>
      <c r="B125" s="53">
        <v>449052</v>
      </c>
      <c r="C125" s="53">
        <v>2</v>
      </c>
      <c r="D125" s="117"/>
      <c r="E125" s="53" t="s">
        <v>384</v>
      </c>
      <c r="F125" s="53" t="s">
        <v>223</v>
      </c>
      <c r="G125" s="118"/>
      <c r="H125" s="118"/>
      <c r="I125" s="53" t="s">
        <v>138</v>
      </c>
      <c r="J125" s="54" t="s">
        <v>138</v>
      </c>
      <c r="K125" s="55" t="s">
        <v>138</v>
      </c>
      <c r="L125" s="55" t="s">
        <v>675</v>
      </c>
      <c r="M125" s="53" t="s">
        <v>93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1"/>
    </row>
    <row r="126" spans="1:45" ht="15" x14ac:dyDescent="0.25">
      <c r="A126" s="53" t="s">
        <v>403</v>
      </c>
      <c r="B126" s="53">
        <v>449052</v>
      </c>
      <c r="C126" s="53">
        <v>1</v>
      </c>
      <c r="D126" s="117"/>
      <c r="E126" s="53" t="s">
        <v>384</v>
      </c>
      <c r="F126" s="53" t="s">
        <v>223</v>
      </c>
      <c r="G126" s="118"/>
      <c r="H126" s="118"/>
      <c r="I126" s="53" t="s">
        <v>138</v>
      </c>
      <c r="J126" s="54" t="s">
        <v>138</v>
      </c>
      <c r="K126" s="55" t="s">
        <v>138</v>
      </c>
      <c r="L126" s="55" t="s">
        <v>675</v>
      </c>
      <c r="M126" s="53" t="s">
        <v>93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1"/>
    </row>
    <row r="127" spans="1:45" ht="67.5" customHeight="1" x14ac:dyDescent="0.25">
      <c r="A127" s="53" t="s">
        <v>404</v>
      </c>
      <c r="B127" s="53">
        <v>449052</v>
      </c>
      <c r="C127" s="53">
        <v>1</v>
      </c>
      <c r="D127" s="117"/>
      <c r="E127" s="53" t="s">
        <v>384</v>
      </c>
      <c r="F127" s="53" t="s">
        <v>223</v>
      </c>
      <c r="G127" s="118"/>
      <c r="H127" s="118"/>
      <c r="I127" s="53" t="s">
        <v>138</v>
      </c>
      <c r="J127" s="54" t="s">
        <v>138</v>
      </c>
      <c r="K127" s="55" t="s">
        <v>138</v>
      </c>
      <c r="L127" s="55" t="s">
        <v>675</v>
      </c>
      <c r="M127" s="53" t="s">
        <v>93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1"/>
    </row>
    <row r="128" spans="1:45" ht="108.75" customHeight="1" x14ac:dyDescent="0.25">
      <c r="A128" s="53" t="s">
        <v>405</v>
      </c>
      <c r="B128" s="53">
        <v>449052</v>
      </c>
      <c r="C128" s="53">
        <v>3</v>
      </c>
      <c r="D128" s="117"/>
      <c r="E128" s="53" t="s">
        <v>384</v>
      </c>
      <c r="F128" s="53" t="s">
        <v>223</v>
      </c>
      <c r="G128" s="118"/>
      <c r="H128" s="118"/>
      <c r="I128" s="53" t="s">
        <v>138</v>
      </c>
      <c r="J128" s="54" t="s">
        <v>138</v>
      </c>
      <c r="K128" s="55" t="s">
        <v>138</v>
      </c>
      <c r="L128" s="55" t="s">
        <v>675</v>
      </c>
      <c r="M128" s="53" t="s">
        <v>93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1"/>
    </row>
    <row r="129" spans="1:45" ht="108.75" customHeight="1" x14ac:dyDescent="0.25">
      <c r="A129" s="53" t="s">
        <v>406</v>
      </c>
      <c r="B129" s="53">
        <v>449052</v>
      </c>
      <c r="C129" s="53">
        <v>1</v>
      </c>
      <c r="D129" s="117"/>
      <c r="E129" s="53" t="s">
        <v>384</v>
      </c>
      <c r="F129" s="53" t="s">
        <v>223</v>
      </c>
      <c r="G129" s="118"/>
      <c r="H129" s="118"/>
      <c r="I129" s="53" t="s">
        <v>138</v>
      </c>
      <c r="J129" s="54" t="s">
        <v>138</v>
      </c>
      <c r="K129" s="55" t="s">
        <v>138</v>
      </c>
      <c r="L129" s="55" t="s">
        <v>675</v>
      </c>
      <c r="M129" s="53" t="s">
        <v>93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1"/>
    </row>
    <row r="130" spans="1:45" ht="108.75" customHeight="1" x14ac:dyDescent="0.25">
      <c r="A130" s="53" t="s">
        <v>407</v>
      </c>
      <c r="B130" s="53">
        <v>449052</v>
      </c>
      <c r="C130" s="53">
        <v>1</v>
      </c>
      <c r="D130" s="117"/>
      <c r="E130" s="53" t="s">
        <v>384</v>
      </c>
      <c r="F130" s="53" t="s">
        <v>223</v>
      </c>
      <c r="G130" s="118"/>
      <c r="H130" s="118"/>
      <c r="I130" s="53" t="s">
        <v>138</v>
      </c>
      <c r="J130" s="54" t="s">
        <v>138</v>
      </c>
      <c r="K130" s="55" t="s">
        <v>138</v>
      </c>
      <c r="L130" s="55" t="s">
        <v>675</v>
      </c>
      <c r="M130" s="53" t="s">
        <v>93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1"/>
    </row>
    <row r="131" spans="1:45" ht="140.25" customHeight="1" x14ac:dyDescent="0.25">
      <c r="A131" s="53" t="s">
        <v>408</v>
      </c>
      <c r="B131" s="53">
        <v>449052</v>
      </c>
      <c r="C131" s="53">
        <v>1</v>
      </c>
      <c r="D131" s="117"/>
      <c r="E131" s="53" t="s">
        <v>384</v>
      </c>
      <c r="F131" s="53" t="s">
        <v>223</v>
      </c>
      <c r="G131" s="118"/>
      <c r="H131" s="118"/>
      <c r="I131" s="53" t="s">
        <v>138</v>
      </c>
      <c r="J131" s="54" t="s">
        <v>138</v>
      </c>
      <c r="K131" s="55" t="s">
        <v>138</v>
      </c>
      <c r="L131" s="55" t="s">
        <v>675</v>
      </c>
      <c r="M131" s="53" t="s">
        <v>93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1"/>
    </row>
    <row r="132" spans="1:45" ht="108.75" customHeight="1" x14ac:dyDescent="0.25">
      <c r="A132" s="53" t="s">
        <v>433</v>
      </c>
      <c r="B132" s="53">
        <v>339039</v>
      </c>
      <c r="C132" s="53">
        <v>1</v>
      </c>
      <c r="D132" s="53" t="s">
        <v>430</v>
      </c>
      <c r="E132" s="53" t="s">
        <v>431</v>
      </c>
      <c r="F132" s="53" t="s">
        <v>196</v>
      </c>
      <c r="G132" s="59">
        <v>278105.59999999998</v>
      </c>
      <c r="H132" s="59">
        <v>278105.64</v>
      </c>
      <c r="I132" s="53" t="s">
        <v>138</v>
      </c>
      <c r="J132" s="54" t="s">
        <v>138</v>
      </c>
      <c r="K132" s="55" t="s">
        <v>138</v>
      </c>
      <c r="L132" s="55" t="s">
        <v>675</v>
      </c>
      <c r="M132" s="53" t="s">
        <v>224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1"/>
    </row>
    <row r="133" spans="1:45" ht="108.75" customHeight="1" x14ac:dyDescent="0.25">
      <c r="A133" s="53" t="s">
        <v>435</v>
      </c>
      <c r="B133" s="53">
        <v>339039</v>
      </c>
      <c r="C133" s="53">
        <v>1</v>
      </c>
      <c r="D133" s="53" t="s">
        <v>434</v>
      </c>
      <c r="E133" s="53" t="s">
        <v>436</v>
      </c>
      <c r="F133" s="53" t="s">
        <v>437</v>
      </c>
      <c r="G133" s="59">
        <v>6238.8</v>
      </c>
      <c r="H133" s="59">
        <v>6192</v>
      </c>
      <c r="I133" s="53" t="s">
        <v>138</v>
      </c>
      <c r="J133" s="54" t="s">
        <v>138</v>
      </c>
      <c r="K133" s="55" t="s">
        <v>138</v>
      </c>
      <c r="L133" s="55" t="s">
        <v>675</v>
      </c>
      <c r="M133" s="53" t="s">
        <v>231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1"/>
    </row>
    <row r="134" spans="1:45" ht="108.75" customHeight="1" x14ac:dyDescent="0.25">
      <c r="A134" s="53" t="s">
        <v>440</v>
      </c>
      <c r="B134" s="53">
        <v>339040</v>
      </c>
      <c r="C134" s="53">
        <v>2</v>
      </c>
      <c r="D134" s="53" t="s">
        <v>438</v>
      </c>
      <c r="E134" s="53" t="s">
        <v>439</v>
      </c>
      <c r="F134" s="53" t="s">
        <v>58</v>
      </c>
      <c r="G134" s="59">
        <v>81052.320000000007</v>
      </c>
      <c r="H134" s="59">
        <v>81052.320000000007</v>
      </c>
      <c r="I134" s="53" t="s">
        <v>138</v>
      </c>
      <c r="J134" s="54" t="s">
        <v>138</v>
      </c>
      <c r="K134" s="55" t="s">
        <v>138</v>
      </c>
      <c r="L134" s="55" t="s">
        <v>675</v>
      </c>
      <c r="M134" s="53" t="s">
        <v>224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1"/>
    </row>
    <row r="135" spans="1:45" ht="108.75" customHeight="1" x14ac:dyDescent="0.25">
      <c r="A135" s="53" t="s">
        <v>448</v>
      </c>
      <c r="B135" s="53">
        <v>339039</v>
      </c>
      <c r="C135" s="53">
        <v>1</v>
      </c>
      <c r="D135" s="117" t="s">
        <v>446</v>
      </c>
      <c r="E135" s="53" t="s">
        <v>447</v>
      </c>
      <c r="F135" s="53" t="s">
        <v>142</v>
      </c>
      <c r="G135" s="118">
        <v>48990</v>
      </c>
      <c r="H135" s="118">
        <v>48990</v>
      </c>
      <c r="I135" s="53" t="s">
        <v>138</v>
      </c>
      <c r="J135" s="54" t="s">
        <v>138</v>
      </c>
      <c r="K135" s="55" t="s">
        <v>138</v>
      </c>
      <c r="L135" s="55" t="s">
        <v>675</v>
      </c>
      <c r="M135" s="53" t="s">
        <v>224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1"/>
    </row>
    <row r="136" spans="1:45" ht="108.75" customHeight="1" x14ac:dyDescent="0.25">
      <c r="A136" s="53" t="s">
        <v>449</v>
      </c>
      <c r="B136" s="53">
        <v>339039</v>
      </c>
      <c r="C136" s="53">
        <v>1</v>
      </c>
      <c r="D136" s="117"/>
      <c r="E136" s="53" t="s">
        <v>447</v>
      </c>
      <c r="F136" s="53" t="s">
        <v>142</v>
      </c>
      <c r="G136" s="118"/>
      <c r="H136" s="118"/>
      <c r="I136" s="53" t="s">
        <v>138</v>
      </c>
      <c r="J136" s="54" t="s">
        <v>138</v>
      </c>
      <c r="K136" s="55" t="s">
        <v>138</v>
      </c>
      <c r="L136" s="55" t="s">
        <v>675</v>
      </c>
      <c r="M136" s="53" t="s">
        <v>224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1"/>
    </row>
    <row r="137" spans="1:45" ht="108.75" customHeight="1" x14ac:dyDescent="0.25">
      <c r="A137" s="53" t="s">
        <v>1054</v>
      </c>
      <c r="B137" s="53">
        <v>339039</v>
      </c>
      <c r="C137" s="53">
        <v>1</v>
      </c>
      <c r="D137" s="57" t="s">
        <v>1053</v>
      </c>
      <c r="E137" s="57" t="s">
        <v>1055</v>
      </c>
      <c r="F137" s="56" t="s">
        <v>967</v>
      </c>
      <c r="G137" s="58">
        <v>900</v>
      </c>
      <c r="H137" s="58">
        <v>1800</v>
      </c>
      <c r="I137" s="54" t="s">
        <v>138</v>
      </c>
      <c r="J137" s="54" t="s">
        <v>138</v>
      </c>
      <c r="K137" s="55" t="s">
        <v>138</v>
      </c>
      <c r="L137" s="55" t="s">
        <v>675</v>
      </c>
      <c r="M137" s="53" t="s">
        <v>224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1"/>
    </row>
    <row r="138" spans="1:45" ht="108.75" customHeight="1" x14ac:dyDescent="0.25">
      <c r="A138" s="53" t="s">
        <v>479</v>
      </c>
      <c r="B138" s="53">
        <v>339039</v>
      </c>
      <c r="C138" s="53">
        <v>1</v>
      </c>
      <c r="D138" s="57" t="s">
        <v>450</v>
      </c>
      <c r="E138" s="53" t="s">
        <v>451</v>
      </c>
      <c r="F138" s="56" t="s">
        <v>67</v>
      </c>
      <c r="G138" s="58">
        <v>8400</v>
      </c>
      <c r="H138" s="58">
        <v>8400</v>
      </c>
      <c r="I138" s="53" t="s">
        <v>138</v>
      </c>
      <c r="J138" s="54" t="s">
        <v>138</v>
      </c>
      <c r="K138" s="55" t="s">
        <v>138</v>
      </c>
      <c r="L138" s="55" t="s">
        <v>675</v>
      </c>
      <c r="M138" s="53" t="s">
        <v>224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1"/>
    </row>
    <row r="139" spans="1:45" ht="108.75" customHeight="1" x14ac:dyDescent="0.25">
      <c r="A139" s="53" t="s">
        <v>468</v>
      </c>
      <c r="B139" s="53">
        <v>339030</v>
      </c>
      <c r="C139" s="53">
        <v>1</v>
      </c>
      <c r="D139" s="57" t="s">
        <v>460</v>
      </c>
      <c r="E139" s="57" t="s">
        <v>461</v>
      </c>
      <c r="F139" s="56" t="s">
        <v>207</v>
      </c>
      <c r="G139" s="58">
        <v>56980</v>
      </c>
      <c r="H139" s="58">
        <v>46046</v>
      </c>
      <c r="I139" s="53" t="s">
        <v>138</v>
      </c>
      <c r="J139" s="54" t="s">
        <v>138</v>
      </c>
      <c r="K139" s="55" t="s">
        <v>138</v>
      </c>
      <c r="L139" s="55" t="s">
        <v>675</v>
      </c>
      <c r="M139" s="53" t="s">
        <v>231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1"/>
    </row>
    <row r="140" spans="1:45" ht="108.75" customHeight="1" x14ac:dyDescent="0.25">
      <c r="A140" s="53" t="s">
        <v>470</v>
      </c>
      <c r="B140" s="53">
        <v>339039</v>
      </c>
      <c r="C140" s="53">
        <v>1</v>
      </c>
      <c r="D140" s="57" t="s">
        <v>472</v>
      </c>
      <c r="E140" s="57" t="s">
        <v>473</v>
      </c>
      <c r="F140" s="56" t="s">
        <v>474</v>
      </c>
      <c r="G140" s="58">
        <v>20086306.93</v>
      </c>
      <c r="H140" s="58">
        <v>20086306.93</v>
      </c>
      <c r="I140" s="53" t="s">
        <v>138</v>
      </c>
      <c r="J140" s="54" t="s">
        <v>138</v>
      </c>
      <c r="K140" s="55" t="s">
        <v>138</v>
      </c>
      <c r="L140" s="55" t="s">
        <v>675</v>
      </c>
      <c r="M140" s="53" t="s">
        <v>231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1"/>
    </row>
    <row r="141" spans="1:45" ht="108.75" customHeight="1" x14ac:dyDescent="0.25">
      <c r="A141" s="53" t="s">
        <v>488</v>
      </c>
      <c r="B141" s="53">
        <v>339039</v>
      </c>
      <c r="C141" s="53">
        <v>1</v>
      </c>
      <c r="D141" s="57" t="s">
        <v>489</v>
      </c>
      <c r="E141" s="57" t="s">
        <v>490</v>
      </c>
      <c r="F141" s="56" t="s">
        <v>491</v>
      </c>
      <c r="G141" s="58">
        <v>6496</v>
      </c>
      <c r="H141" s="58">
        <v>6496</v>
      </c>
      <c r="I141" s="53" t="s">
        <v>138</v>
      </c>
      <c r="J141" s="54" t="s">
        <v>138</v>
      </c>
      <c r="K141" s="55" t="s">
        <v>138</v>
      </c>
      <c r="L141" s="55" t="s">
        <v>675</v>
      </c>
      <c r="M141" s="53" t="s">
        <v>224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1"/>
    </row>
    <row r="142" spans="1:45" ht="108.75" customHeight="1" x14ac:dyDescent="0.25">
      <c r="A142" s="53" t="s">
        <v>475</v>
      </c>
      <c r="B142" s="53">
        <v>339039</v>
      </c>
      <c r="C142" s="53">
        <v>1</v>
      </c>
      <c r="D142" s="57" t="s">
        <v>476</v>
      </c>
      <c r="E142" s="57" t="s">
        <v>477</v>
      </c>
      <c r="F142" s="56" t="s">
        <v>478</v>
      </c>
      <c r="G142" s="58">
        <v>1199387.76</v>
      </c>
      <c r="H142" s="58">
        <v>1199387.76</v>
      </c>
      <c r="I142" s="53" t="s">
        <v>138</v>
      </c>
      <c r="J142" s="54" t="s">
        <v>138</v>
      </c>
      <c r="K142" s="55" t="s">
        <v>138</v>
      </c>
      <c r="L142" s="55" t="s">
        <v>675</v>
      </c>
      <c r="M142" s="53" t="s">
        <v>231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1"/>
    </row>
    <row r="143" spans="1:45" ht="138" customHeight="1" x14ac:dyDescent="0.25">
      <c r="A143" s="53" t="s">
        <v>467</v>
      </c>
      <c r="B143" s="53">
        <v>339039</v>
      </c>
      <c r="C143" s="53">
        <v>1</v>
      </c>
      <c r="D143" s="53" t="s">
        <v>317</v>
      </c>
      <c r="E143" s="53" t="s">
        <v>318</v>
      </c>
      <c r="F143" s="53" t="s">
        <v>196</v>
      </c>
      <c r="G143" s="59">
        <v>34488</v>
      </c>
      <c r="H143" s="59">
        <v>34488</v>
      </c>
      <c r="I143" s="53" t="s">
        <v>138</v>
      </c>
      <c r="J143" s="54" t="s">
        <v>138</v>
      </c>
      <c r="K143" s="55" t="s">
        <v>138</v>
      </c>
      <c r="L143" s="55" t="s">
        <v>675</v>
      </c>
      <c r="M143" s="53" t="s">
        <v>224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1"/>
    </row>
    <row r="144" spans="1:45" ht="108.75" customHeight="1" x14ac:dyDescent="0.25">
      <c r="A144" s="53" t="s">
        <v>418</v>
      </c>
      <c r="B144" s="53">
        <v>339039</v>
      </c>
      <c r="C144" s="53">
        <v>1</v>
      </c>
      <c r="D144" s="57" t="s">
        <v>387</v>
      </c>
      <c r="E144" s="53" t="s">
        <v>388</v>
      </c>
      <c r="F144" s="53" t="s">
        <v>97</v>
      </c>
      <c r="G144" s="59">
        <v>856684.9</v>
      </c>
      <c r="H144" s="59">
        <v>796692.57</v>
      </c>
      <c r="I144" s="53" t="s">
        <v>138</v>
      </c>
      <c r="J144" s="54" t="s">
        <v>138</v>
      </c>
      <c r="K144" s="55" t="s">
        <v>138</v>
      </c>
      <c r="L144" s="55" t="s">
        <v>675</v>
      </c>
      <c r="M144" s="53" t="s">
        <v>230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1"/>
    </row>
    <row r="145" spans="1:45" ht="108.75" customHeight="1" x14ac:dyDescent="0.25">
      <c r="A145" s="53" t="s">
        <v>420</v>
      </c>
      <c r="B145" s="53">
        <v>339039</v>
      </c>
      <c r="C145" s="53">
        <v>1</v>
      </c>
      <c r="D145" s="100" t="s">
        <v>414</v>
      </c>
      <c r="E145" s="53" t="s">
        <v>416</v>
      </c>
      <c r="F145" s="56" t="s">
        <v>97</v>
      </c>
      <c r="G145" s="90">
        <v>88810.48</v>
      </c>
      <c r="H145" s="90">
        <v>46470.06</v>
      </c>
      <c r="I145" s="53" t="s">
        <v>138</v>
      </c>
      <c r="J145" s="54" t="s">
        <v>138</v>
      </c>
      <c r="K145" s="55" t="s">
        <v>138</v>
      </c>
      <c r="L145" s="55" t="s">
        <v>675</v>
      </c>
      <c r="M145" s="53" t="s">
        <v>93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1"/>
    </row>
    <row r="146" spans="1:45" ht="108.75" customHeight="1" x14ac:dyDescent="0.25">
      <c r="A146" s="53" t="s">
        <v>421</v>
      </c>
      <c r="B146" s="53">
        <v>339030</v>
      </c>
      <c r="C146" s="53">
        <v>1</v>
      </c>
      <c r="D146" s="102"/>
      <c r="E146" s="53" t="s">
        <v>416</v>
      </c>
      <c r="F146" s="56" t="s">
        <v>97</v>
      </c>
      <c r="G146" s="92"/>
      <c r="H146" s="92"/>
      <c r="I146" s="53" t="s">
        <v>138</v>
      </c>
      <c r="J146" s="54" t="s">
        <v>138</v>
      </c>
      <c r="K146" s="55" t="s">
        <v>138</v>
      </c>
      <c r="L146" s="55" t="s">
        <v>675</v>
      </c>
      <c r="M146" s="53" t="s">
        <v>93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1"/>
    </row>
    <row r="147" spans="1:45" ht="108.75" customHeight="1" x14ac:dyDescent="0.25">
      <c r="A147" s="53" t="s">
        <v>498</v>
      </c>
      <c r="B147" s="53">
        <v>339030</v>
      </c>
      <c r="C147" s="53">
        <v>1</v>
      </c>
      <c r="D147" s="57" t="s">
        <v>462</v>
      </c>
      <c r="E147" s="57" t="s">
        <v>463</v>
      </c>
      <c r="F147" s="56" t="s">
        <v>464</v>
      </c>
      <c r="G147" s="58">
        <v>2464.8000000000002</v>
      </c>
      <c r="H147" s="58">
        <v>2464.8000000000002</v>
      </c>
      <c r="I147" s="53" t="s">
        <v>138</v>
      </c>
      <c r="J147" s="54" t="s">
        <v>138</v>
      </c>
      <c r="K147" s="55" t="s">
        <v>138</v>
      </c>
      <c r="L147" s="55" t="s">
        <v>675</v>
      </c>
      <c r="M147" s="53" t="s">
        <v>224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1"/>
    </row>
    <row r="148" spans="1:45" ht="108.75" customHeight="1" x14ac:dyDescent="0.25">
      <c r="A148" s="53" t="s">
        <v>480</v>
      </c>
      <c r="B148" s="53">
        <v>339039</v>
      </c>
      <c r="C148" s="53">
        <v>1</v>
      </c>
      <c r="D148" s="57" t="s">
        <v>481</v>
      </c>
      <c r="E148" s="57" t="s">
        <v>482</v>
      </c>
      <c r="F148" s="56" t="s">
        <v>483</v>
      </c>
      <c r="G148" s="58">
        <v>2848</v>
      </c>
      <c r="H148" s="58">
        <v>2848</v>
      </c>
      <c r="I148" s="53" t="s">
        <v>138</v>
      </c>
      <c r="J148" s="54" t="s">
        <v>138</v>
      </c>
      <c r="K148" s="55" t="s">
        <v>138</v>
      </c>
      <c r="L148" s="55" t="s">
        <v>675</v>
      </c>
      <c r="M148" s="53" t="s">
        <v>224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1"/>
    </row>
    <row r="149" spans="1:45" ht="108.75" customHeight="1" x14ac:dyDescent="0.25">
      <c r="A149" s="53" t="s">
        <v>485</v>
      </c>
      <c r="B149" s="53">
        <v>339039</v>
      </c>
      <c r="C149" s="53">
        <v>1</v>
      </c>
      <c r="D149" s="57" t="s">
        <v>484</v>
      </c>
      <c r="E149" s="57" t="s">
        <v>486</v>
      </c>
      <c r="F149" s="56" t="s">
        <v>487</v>
      </c>
      <c r="G149" s="58">
        <v>9703102.5099999998</v>
      </c>
      <c r="H149" s="58">
        <v>9703102.5099999998</v>
      </c>
      <c r="I149" s="53" t="s">
        <v>138</v>
      </c>
      <c r="J149" s="54" t="s">
        <v>138</v>
      </c>
      <c r="K149" s="55" t="s">
        <v>138</v>
      </c>
      <c r="L149" s="55" t="s">
        <v>675</v>
      </c>
      <c r="M149" s="53" t="s">
        <v>231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1"/>
    </row>
    <row r="150" spans="1:45" ht="108.75" customHeight="1" x14ac:dyDescent="0.25">
      <c r="A150" s="53" t="s">
        <v>499</v>
      </c>
      <c r="B150" s="53">
        <v>339039</v>
      </c>
      <c r="C150" s="53">
        <v>1</v>
      </c>
      <c r="D150" s="57" t="s">
        <v>754</v>
      </c>
      <c r="E150" s="57" t="s">
        <v>500</v>
      </c>
      <c r="F150" s="56" t="s">
        <v>478</v>
      </c>
      <c r="G150" s="58">
        <v>1526339.65</v>
      </c>
      <c r="H150" s="58">
        <v>1526339.65</v>
      </c>
      <c r="I150" s="53" t="s">
        <v>138</v>
      </c>
      <c r="J150" s="54" t="s">
        <v>138</v>
      </c>
      <c r="K150" s="55" t="s">
        <v>138</v>
      </c>
      <c r="L150" s="55" t="s">
        <v>675</v>
      </c>
      <c r="M150" s="53" t="s">
        <v>231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1"/>
    </row>
    <row r="151" spans="1:45" ht="108.75" customHeight="1" x14ac:dyDescent="0.25">
      <c r="A151" s="53" t="s">
        <v>539</v>
      </c>
      <c r="B151" s="53">
        <v>339039</v>
      </c>
      <c r="C151" s="53">
        <v>1</v>
      </c>
      <c r="D151" s="57" t="s">
        <v>538</v>
      </c>
      <c r="E151" s="57" t="s">
        <v>540</v>
      </c>
      <c r="F151" s="56" t="s">
        <v>541</v>
      </c>
      <c r="G151" s="58">
        <v>17000</v>
      </c>
      <c r="H151" s="58">
        <v>17000</v>
      </c>
      <c r="I151" s="53" t="s">
        <v>138</v>
      </c>
      <c r="J151" s="54" t="s">
        <v>138</v>
      </c>
      <c r="K151" s="55" t="s">
        <v>138</v>
      </c>
      <c r="L151" s="55" t="s">
        <v>675</v>
      </c>
      <c r="M151" s="53" t="s">
        <v>224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1"/>
    </row>
    <row r="152" spans="1:45" ht="108.75" customHeight="1" x14ac:dyDescent="0.25">
      <c r="A152" s="53" t="s">
        <v>533</v>
      </c>
      <c r="B152" s="53">
        <v>339039</v>
      </c>
      <c r="C152" s="53">
        <v>1</v>
      </c>
      <c r="D152" s="57" t="s">
        <v>814</v>
      </c>
      <c r="E152" s="57" t="s">
        <v>530</v>
      </c>
      <c r="F152" s="56" t="s">
        <v>532</v>
      </c>
      <c r="G152" s="58">
        <v>0</v>
      </c>
      <c r="H152" s="58">
        <v>0</v>
      </c>
      <c r="I152" s="53" t="s">
        <v>138</v>
      </c>
      <c r="J152" s="54" t="s">
        <v>138</v>
      </c>
      <c r="K152" s="55" t="s">
        <v>138</v>
      </c>
      <c r="L152" s="55" t="s">
        <v>675</v>
      </c>
      <c r="M152" s="53" t="s">
        <v>224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1"/>
    </row>
    <row r="153" spans="1:45" ht="108.75" customHeight="1" x14ac:dyDescent="0.25">
      <c r="A153" s="53" t="s">
        <v>412</v>
      </c>
      <c r="B153" s="53">
        <v>339035</v>
      </c>
      <c r="C153" s="53">
        <v>120</v>
      </c>
      <c r="D153" s="100" t="s">
        <v>379</v>
      </c>
      <c r="E153" s="53" t="s">
        <v>380</v>
      </c>
      <c r="F153" s="53" t="s">
        <v>218</v>
      </c>
      <c r="G153" s="90">
        <v>6161469.1699999999</v>
      </c>
      <c r="H153" s="90">
        <v>5622122.0555999996</v>
      </c>
      <c r="I153" s="53" t="s">
        <v>138</v>
      </c>
      <c r="J153" s="54" t="s">
        <v>138</v>
      </c>
      <c r="K153" s="55" t="s">
        <v>138</v>
      </c>
      <c r="L153" s="55" t="s">
        <v>675</v>
      </c>
      <c r="M153" s="53" t="s">
        <v>93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1"/>
    </row>
    <row r="154" spans="1:45" ht="108.75" customHeight="1" x14ac:dyDescent="0.25">
      <c r="A154" s="53" t="s">
        <v>413</v>
      </c>
      <c r="B154" s="53">
        <v>339035</v>
      </c>
      <c r="C154" s="53">
        <v>1</v>
      </c>
      <c r="D154" s="102"/>
      <c r="E154" s="53" t="s">
        <v>380</v>
      </c>
      <c r="F154" s="53" t="s">
        <v>218</v>
      </c>
      <c r="G154" s="92"/>
      <c r="H154" s="92"/>
      <c r="I154" s="53" t="s">
        <v>138</v>
      </c>
      <c r="J154" s="54" t="s">
        <v>138</v>
      </c>
      <c r="K154" s="55" t="s">
        <v>138</v>
      </c>
      <c r="L154" s="55" t="s">
        <v>675</v>
      </c>
      <c r="M154" s="53" t="s">
        <v>93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1"/>
    </row>
    <row r="155" spans="1:45" ht="108.75" customHeight="1" x14ac:dyDescent="0.25">
      <c r="A155" s="53" t="s">
        <v>495</v>
      </c>
      <c r="B155" s="53">
        <v>339039</v>
      </c>
      <c r="C155" s="53">
        <v>1</v>
      </c>
      <c r="D155" s="57" t="s">
        <v>496</v>
      </c>
      <c r="E155" s="57" t="s">
        <v>497</v>
      </c>
      <c r="F155" s="56" t="s">
        <v>130</v>
      </c>
      <c r="G155" s="58">
        <v>8917886.8000000007</v>
      </c>
      <c r="H155" s="58">
        <v>8917886.8000000007</v>
      </c>
      <c r="I155" s="53" t="s">
        <v>138</v>
      </c>
      <c r="J155" s="54" t="s">
        <v>138</v>
      </c>
      <c r="K155" s="55" t="s">
        <v>138</v>
      </c>
      <c r="L155" s="55" t="s">
        <v>675</v>
      </c>
      <c r="M155" s="53" t="s">
        <v>231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1"/>
    </row>
    <row r="156" spans="1:45" ht="108.75" customHeight="1" x14ac:dyDescent="0.25">
      <c r="A156" s="53" t="s">
        <v>696</v>
      </c>
      <c r="B156" s="53">
        <v>339039</v>
      </c>
      <c r="C156" s="53">
        <v>1</v>
      </c>
      <c r="D156" s="57" t="s">
        <v>522</v>
      </c>
      <c r="E156" s="57" t="s">
        <v>523</v>
      </c>
      <c r="F156" s="56" t="s">
        <v>464</v>
      </c>
      <c r="G156" s="58">
        <v>10562.5</v>
      </c>
      <c r="H156" s="58">
        <v>10562.5</v>
      </c>
      <c r="I156" s="53" t="s">
        <v>138</v>
      </c>
      <c r="J156" s="54" t="s">
        <v>138</v>
      </c>
      <c r="K156" s="55" t="s">
        <v>138</v>
      </c>
      <c r="L156" s="55" t="s">
        <v>675</v>
      </c>
      <c r="M156" s="53" t="s">
        <v>224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1"/>
    </row>
    <row r="157" spans="1:45" ht="108.75" customHeight="1" x14ac:dyDescent="0.25">
      <c r="A157" s="53" t="s">
        <v>698</v>
      </c>
      <c r="B157" s="53">
        <v>339039</v>
      </c>
      <c r="C157" s="53">
        <v>1</v>
      </c>
      <c r="D157" s="57" t="s">
        <v>524</v>
      </c>
      <c r="E157" s="57" t="s">
        <v>525</v>
      </c>
      <c r="F157" s="56" t="s">
        <v>526</v>
      </c>
      <c r="G157" s="58">
        <v>1639</v>
      </c>
      <c r="H157" s="58">
        <v>1639</v>
      </c>
      <c r="I157" s="53" t="s">
        <v>138</v>
      </c>
      <c r="J157" s="54" t="s">
        <v>138</v>
      </c>
      <c r="K157" s="55" t="s">
        <v>138</v>
      </c>
      <c r="L157" s="55" t="s">
        <v>675</v>
      </c>
      <c r="M157" s="53" t="s">
        <v>224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1"/>
    </row>
    <row r="158" spans="1:45" ht="108.75" customHeight="1" x14ac:dyDescent="0.25">
      <c r="A158" s="53" t="s">
        <v>697</v>
      </c>
      <c r="B158" s="53">
        <v>339039</v>
      </c>
      <c r="C158" s="53">
        <v>1</v>
      </c>
      <c r="D158" s="57" t="s">
        <v>614</v>
      </c>
      <c r="E158" s="57" t="s">
        <v>629</v>
      </c>
      <c r="F158" s="56" t="s">
        <v>639</v>
      </c>
      <c r="G158" s="58">
        <v>7800</v>
      </c>
      <c r="H158" s="58">
        <v>7800</v>
      </c>
      <c r="I158" s="53" t="s">
        <v>138</v>
      </c>
      <c r="J158" s="54" t="s">
        <v>138</v>
      </c>
      <c r="K158" s="55" t="s">
        <v>138</v>
      </c>
      <c r="L158" s="55" t="s">
        <v>675</v>
      </c>
      <c r="M158" s="53" t="s">
        <v>224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1"/>
    </row>
    <row r="159" spans="1:45" ht="108.75" customHeight="1" x14ac:dyDescent="0.25">
      <c r="A159" s="53" t="s">
        <v>646</v>
      </c>
      <c r="B159" s="53">
        <v>449052</v>
      </c>
      <c r="C159" s="53">
        <v>1</v>
      </c>
      <c r="D159" s="57" t="s">
        <v>622</v>
      </c>
      <c r="E159" s="57" t="s">
        <v>637</v>
      </c>
      <c r="F159" s="56" t="s">
        <v>196</v>
      </c>
      <c r="G159" s="58">
        <v>375300</v>
      </c>
      <c r="H159" s="58">
        <v>375300</v>
      </c>
      <c r="I159" s="53" t="s">
        <v>138</v>
      </c>
      <c r="J159" s="54" t="s">
        <v>138</v>
      </c>
      <c r="K159" s="55" t="s">
        <v>138</v>
      </c>
      <c r="L159" s="55" t="s">
        <v>675</v>
      </c>
      <c r="M159" s="53" t="s">
        <v>224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1"/>
    </row>
    <row r="160" spans="1:45" ht="108.75" customHeight="1" x14ac:dyDescent="0.25">
      <c r="A160" s="53" t="s">
        <v>347</v>
      </c>
      <c r="B160" s="53">
        <v>339035</v>
      </c>
      <c r="C160" s="53">
        <v>2</v>
      </c>
      <c r="D160" s="100" t="s">
        <v>348</v>
      </c>
      <c r="E160" s="53" t="s">
        <v>349</v>
      </c>
      <c r="F160" s="53" t="s">
        <v>58</v>
      </c>
      <c r="G160" s="90">
        <v>9885932.7799999993</v>
      </c>
      <c r="H160" s="90">
        <v>5658370.5</v>
      </c>
      <c r="I160" s="53" t="s">
        <v>138</v>
      </c>
      <c r="J160" s="54" t="s">
        <v>138</v>
      </c>
      <c r="K160" s="55" t="s">
        <v>138</v>
      </c>
      <c r="L160" s="55" t="s">
        <v>675</v>
      </c>
      <c r="M160" s="53" t="s">
        <v>230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1"/>
    </row>
    <row r="161" spans="1:45" ht="135.75" customHeight="1" x14ac:dyDescent="0.25">
      <c r="A161" s="53" t="s">
        <v>350</v>
      </c>
      <c r="B161" s="53">
        <v>339040</v>
      </c>
      <c r="C161" s="53">
        <v>4</v>
      </c>
      <c r="D161" s="101"/>
      <c r="E161" s="53" t="s">
        <v>349</v>
      </c>
      <c r="F161" s="53" t="s">
        <v>58</v>
      </c>
      <c r="G161" s="91"/>
      <c r="H161" s="91"/>
      <c r="I161" s="53" t="s">
        <v>138</v>
      </c>
      <c r="J161" s="54" t="s">
        <v>138</v>
      </c>
      <c r="K161" s="55" t="s">
        <v>138</v>
      </c>
      <c r="L161" s="55" t="s">
        <v>675</v>
      </c>
      <c r="M161" s="53" t="s">
        <v>230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1"/>
    </row>
    <row r="162" spans="1:45" ht="108.75" customHeight="1" x14ac:dyDescent="0.25">
      <c r="A162" s="53" t="s">
        <v>351</v>
      </c>
      <c r="B162" s="53">
        <v>339040</v>
      </c>
      <c r="C162" s="53">
        <v>1</v>
      </c>
      <c r="D162" s="102"/>
      <c r="E162" s="53" t="s">
        <v>349</v>
      </c>
      <c r="F162" s="53" t="s">
        <v>58</v>
      </c>
      <c r="G162" s="92"/>
      <c r="H162" s="92"/>
      <c r="I162" s="53" t="s">
        <v>138</v>
      </c>
      <c r="J162" s="54" t="s">
        <v>138</v>
      </c>
      <c r="K162" s="55" t="s">
        <v>138</v>
      </c>
      <c r="L162" s="55" t="s">
        <v>675</v>
      </c>
      <c r="M162" s="53" t="s">
        <v>230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1"/>
    </row>
    <row r="163" spans="1:45" ht="149.25" customHeight="1" x14ac:dyDescent="0.25">
      <c r="A163" s="53" t="s">
        <v>700</v>
      </c>
      <c r="B163" s="53">
        <v>339039</v>
      </c>
      <c r="C163" s="53">
        <v>1</v>
      </c>
      <c r="D163" s="57" t="s">
        <v>647</v>
      </c>
      <c r="E163" s="57" t="s">
        <v>523</v>
      </c>
      <c r="F163" s="56" t="s">
        <v>640</v>
      </c>
      <c r="G163" s="58">
        <v>10944</v>
      </c>
      <c r="H163" s="58">
        <v>10944</v>
      </c>
      <c r="I163" s="53" t="s">
        <v>138</v>
      </c>
      <c r="J163" s="54" t="s">
        <v>138</v>
      </c>
      <c r="K163" s="55" t="s">
        <v>138</v>
      </c>
      <c r="L163" s="55" t="s">
        <v>675</v>
      </c>
      <c r="M163" s="53" t="s">
        <v>224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1"/>
    </row>
    <row r="164" spans="1:45" ht="108.75" customHeight="1" x14ac:dyDescent="0.25">
      <c r="A164" s="53" t="s">
        <v>707</v>
      </c>
      <c r="B164" s="53">
        <v>339039</v>
      </c>
      <c r="C164" s="53">
        <v>1</v>
      </c>
      <c r="D164" s="57" t="s">
        <v>616</v>
      </c>
      <c r="E164" s="57" t="s">
        <v>631</v>
      </c>
      <c r="F164" s="56" t="s">
        <v>641</v>
      </c>
      <c r="G164" s="58">
        <v>3750</v>
      </c>
      <c r="H164" s="58">
        <v>3750</v>
      </c>
      <c r="I164" s="53" t="s">
        <v>138</v>
      </c>
      <c r="J164" s="54" t="s">
        <v>138</v>
      </c>
      <c r="K164" s="55" t="s">
        <v>138</v>
      </c>
      <c r="L164" s="55" t="s">
        <v>675</v>
      </c>
      <c r="M164" s="53" t="s">
        <v>224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1"/>
    </row>
    <row r="165" spans="1:45" ht="108.75" customHeight="1" x14ac:dyDescent="0.25">
      <c r="A165" s="53" t="s">
        <v>750</v>
      </c>
      <c r="B165" s="53">
        <v>339039</v>
      </c>
      <c r="C165" s="53">
        <v>1</v>
      </c>
      <c r="D165" s="57" t="s">
        <v>751</v>
      </c>
      <c r="E165" s="57" t="s">
        <v>752</v>
      </c>
      <c r="F165" s="56" t="s">
        <v>753</v>
      </c>
      <c r="G165" s="58">
        <v>8906766.0800000001</v>
      </c>
      <c r="H165" s="58">
        <v>8906766.0800000001</v>
      </c>
      <c r="I165" s="53" t="s">
        <v>138</v>
      </c>
      <c r="J165" s="54" t="s">
        <v>138</v>
      </c>
      <c r="K165" s="55" t="s">
        <v>138</v>
      </c>
      <c r="L165" s="55" t="s">
        <v>675</v>
      </c>
      <c r="M165" s="53" t="s">
        <v>231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1"/>
    </row>
    <row r="166" spans="1:45" ht="108.75" customHeight="1" x14ac:dyDescent="0.25">
      <c r="A166" s="53" t="s">
        <v>699</v>
      </c>
      <c r="B166" s="53">
        <v>339039</v>
      </c>
      <c r="C166" s="53">
        <v>1</v>
      </c>
      <c r="D166" s="57" t="s">
        <v>452</v>
      </c>
      <c r="E166" s="53" t="s">
        <v>453</v>
      </c>
      <c r="F166" s="56" t="s">
        <v>454</v>
      </c>
      <c r="G166" s="58">
        <v>12000</v>
      </c>
      <c r="H166" s="58">
        <v>12000</v>
      </c>
      <c r="I166" s="53" t="s">
        <v>138</v>
      </c>
      <c r="J166" s="54" t="s">
        <v>138</v>
      </c>
      <c r="K166" s="55" t="s">
        <v>138</v>
      </c>
      <c r="L166" s="55" t="s">
        <v>675</v>
      </c>
      <c r="M166" s="53" t="s">
        <v>231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1"/>
    </row>
    <row r="167" spans="1:45" ht="108.75" customHeight="1" x14ac:dyDescent="0.25">
      <c r="A167" s="53" t="s">
        <v>710</v>
      </c>
      <c r="B167" s="53">
        <v>339039</v>
      </c>
      <c r="C167" s="53">
        <v>1</v>
      </c>
      <c r="D167" s="57" t="s">
        <v>708</v>
      </c>
      <c r="E167" s="57" t="s">
        <v>712</v>
      </c>
      <c r="F167" s="56" t="s">
        <v>714</v>
      </c>
      <c r="G167" s="58">
        <v>8135.5</v>
      </c>
      <c r="H167" s="58">
        <v>8135.5</v>
      </c>
      <c r="I167" s="54" t="s">
        <v>138</v>
      </c>
      <c r="J167" s="54" t="s">
        <v>138</v>
      </c>
      <c r="K167" s="55" t="s">
        <v>138</v>
      </c>
      <c r="L167" s="55" t="s">
        <v>675</v>
      </c>
      <c r="M167" s="53" t="s">
        <v>224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1"/>
    </row>
    <row r="168" spans="1:45" ht="108.75" customHeight="1" x14ac:dyDescent="0.25">
      <c r="A168" s="53" t="s">
        <v>701</v>
      </c>
      <c r="B168" s="53">
        <v>339030</v>
      </c>
      <c r="C168" s="53">
        <v>1</v>
      </c>
      <c r="D168" s="100" t="s">
        <v>509</v>
      </c>
      <c r="E168" s="57" t="s">
        <v>510</v>
      </c>
      <c r="F168" s="56" t="s">
        <v>223</v>
      </c>
      <c r="G168" s="90">
        <v>49878.25</v>
      </c>
      <c r="H168" s="90">
        <v>27484.76</v>
      </c>
      <c r="I168" s="53" t="s">
        <v>138</v>
      </c>
      <c r="J168" s="54" t="s">
        <v>138</v>
      </c>
      <c r="K168" s="55" t="s">
        <v>138</v>
      </c>
      <c r="L168" s="55" t="s">
        <v>675</v>
      </c>
      <c r="M168" s="53" t="s">
        <v>93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1"/>
    </row>
    <row r="169" spans="1:45" ht="108.75" customHeight="1" x14ac:dyDescent="0.25">
      <c r="A169" s="53" t="s">
        <v>702</v>
      </c>
      <c r="B169" s="53">
        <v>339030</v>
      </c>
      <c r="C169" s="53">
        <v>5</v>
      </c>
      <c r="D169" s="101"/>
      <c r="E169" s="57" t="s">
        <v>510</v>
      </c>
      <c r="F169" s="56" t="s">
        <v>223</v>
      </c>
      <c r="G169" s="91"/>
      <c r="H169" s="91"/>
      <c r="I169" s="53" t="s">
        <v>138</v>
      </c>
      <c r="J169" s="54" t="s">
        <v>138</v>
      </c>
      <c r="K169" s="55" t="s">
        <v>138</v>
      </c>
      <c r="L169" s="55" t="s">
        <v>675</v>
      </c>
      <c r="M169" s="53" t="s">
        <v>93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1"/>
    </row>
    <row r="170" spans="1:45" ht="108.75" customHeight="1" x14ac:dyDescent="0.25">
      <c r="A170" s="53" t="s">
        <v>703</v>
      </c>
      <c r="B170" s="53">
        <v>339030</v>
      </c>
      <c r="C170" s="53">
        <v>2</v>
      </c>
      <c r="D170" s="101"/>
      <c r="E170" s="57" t="s">
        <v>510</v>
      </c>
      <c r="F170" s="56" t="s">
        <v>223</v>
      </c>
      <c r="G170" s="91"/>
      <c r="H170" s="91"/>
      <c r="I170" s="53" t="s">
        <v>138</v>
      </c>
      <c r="J170" s="54" t="s">
        <v>138</v>
      </c>
      <c r="K170" s="55" t="s">
        <v>138</v>
      </c>
      <c r="L170" s="55" t="s">
        <v>675</v>
      </c>
      <c r="M170" s="53" t="s">
        <v>93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1"/>
    </row>
    <row r="171" spans="1:45" ht="108.75" customHeight="1" x14ac:dyDescent="0.25">
      <c r="A171" s="53" t="s">
        <v>704</v>
      </c>
      <c r="B171" s="53">
        <v>339030</v>
      </c>
      <c r="C171" s="53">
        <v>1</v>
      </c>
      <c r="D171" s="101"/>
      <c r="E171" s="57" t="s">
        <v>510</v>
      </c>
      <c r="F171" s="56" t="s">
        <v>223</v>
      </c>
      <c r="G171" s="91"/>
      <c r="H171" s="91"/>
      <c r="I171" s="53" t="s">
        <v>138</v>
      </c>
      <c r="J171" s="54" t="s">
        <v>138</v>
      </c>
      <c r="K171" s="55" t="s">
        <v>138</v>
      </c>
      <c r="L171" s="55" t="s">
        <v>675</v>
      </c>
      <c r="M171" s="53" t="s">
        <v>93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1"/>
    </row>
    <row r="172" spans="1:45" ht="108.75" customHeight="1" x14ac:dyDescent="0.25">
      <c r="A172" s="53" t="s">
        <v>705</v>
      </c>
      <c r="B172" s="53">
        <v>339030</v>
      </c>
      <c r="C172" s="53">
        <v>21</v>
      </c>
      <c r="D172" s="101"/>
      <c r="E172" s="57" t="s">
        <v>510</v>
      </c>
      <c r="F172" s="56" t="s">
        <v>223</v>
      </c>
      <c r="G172" s="91"/>
      <c r="H172" s="91"/>
      <c r="I172" s="53" t="s">
        <v>138</v>
      </c>
      <c r="J172" s="54" t="s">
        <v>138</v>
      </c>
      <c r="K172" s="55" t="s">
        <v>138</v>
      </c>
      <c r="L172" s="55" t="s">
        <v>675</v>
      </c>
      <c r="M172" s="53" t="s">
        <v>93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1"/>
    </row>
    <row r="173" spans="1:45" ht="108.75" customHeight="1" x14ac:dyDescent="0.25">
      <c r="A173" s="53" t="s">
        <v>706</v>
      </c>
      <c r="B173" s="53">
        <v>339030</v>
      </c>
      <c r="C173" s="53">
        <v>1</v>
      </c>
      <c r="D173" s="102"/>
      <c r="E173" s="57" t="s">
        <v>510</v>
      </c>
      <c r="F173" s="56" t="s">
        <v>223</v>
      </c>
      <c r="G173" s="92"/>
      <c r="H173" s="92"/>
      <c r="I173" s="53" t="s">
        <v>138</v>
      </c>
      <c r="J173" s="54" t="s">
        <v>138</v>
      </c>
      <c r="K173" s="55" t="s">
        <v>138</v>
      </c>
      <c r="L173" s="55" t="s">
        <v>675</v>
      </c>
      <c r="M173" s="53" t="s">
        <v>93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1"/>
    </row>
    <row r="174" spans="1:45" ht="108.75" customHeight="1" x14ac:dyDescent="0.25">
      <c r="A174" s="53" t="s">
        <v>841</v>
      </c>
      <c r="B174" s="53">
        <v>1</v>
      </c>
      <c r="C174" s="53">
        <v>1</v>
      </c>
      <c r="D174" s="57" t="s">
        <v>837</v>
      </c>
      <c r="E174" s="57" t="s">
        <v>839</v>
      </c>
      <c r="F174" s="56" t="s">
        <v>715</v>
      </c>
      <c r="G174" s="58">
        <v>2000</v>
      </c>
      <c r="H174" s="58">
        <v>2000</v>
      </c>
      <c r="I174" s="54" t="s">
        <v>138</v>
      </c>
      <c r="J174" s="54" t="s">
        <v>138</v>
      </c>
      <c r="K174" s="55" t="s">
        <v>138</v>
      </c>
      <c r="L174" s="55" t="s">
        <v>675</v>
      </c>
      <c r="M174" s="53" t="s">
        <v>224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1"/>
    </row>
    <row r="175" spans="1:45" ht="108.75" customHeight="1" x14ac:dyDescent="0.25">
      <c r="A175" s="53" t="s">
        <v>711</v>
      </c>
      <c r="B175" s="53">
        <v>339039</v>
      </c>
      <c r="C175" s="53">
        <v>1</v>
      </c>
      <c r="D175" s="57" t="s">
        <v>709</v>
      </c>
      <c r="E175" s="57" t="s">
        <v>713</v>
      </c>
      <c r="F175" s="56" t="s">
        <v>715</v>
      </c>
      <c r="G175" s="58">
        <v>18000</v>
      </c>
      <c r="H175" s="58">
        <v>18000</v>
      </c>
      <c r="I175" s="54" t="s">
        <v>138</v>
      </c>
      <c r="J175" s="54" t="s">
        <v>138</v>
      </c>
      <c r="K175" s="55" t="s">
        <v>138</v>
      </c>
      <c r="L175" s="55" t="s">
        <v>675</v>
      </c>
      <c r="M175" s="53" t="s">
        <v>224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1"/>
    </row>
    <row r="176" spans="1:45" ht="108.75" customHeight="1" x14ac:dyDescent="0.25">
      <c r="A176" s="53" t="s">
        <v>338</v>
      </c>
      <c r="B176" s="53">
        <v>339030</v>
      </c>
      <c r="C176" s="53">
        <v>1</v>
      </c>
      <c r="D176" s="117" t="s">
        <v>334</v>
      </c>
      <c r="E176" s="53" t="s">
        <v>339</v>
      </c>
      <c r="F176" s="53" t="s">
        <v>58</v>
      </c>
      <c r="G176" s="118">
        <v>4661358.25</v>
      </c>
      <c r="H176" s="118">
        <v>3916046.07</v>
      </c>
      <c r="I176" s="53" t="s">
        <v>138</v>
      </c>
      <c r="J176" s="54" t="s">
        <v>138</v>
      </c>
      <c r="K176" s="55" t="s">
        <v>138</v>
      </c>
      <c r="L176" s="55" t="s">
        <v>675</v>
      </c>
      <c r="M176" s="53" t="s">
        <v>93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1"/>
    </row>
    <row r="177" spans="1:45" s="52" customFormat="1" ht="108.75" customHeight="1" x14ac:dyDescent="0.25">
      <c r="A177" s="53" t="s">
        <v>335</v>
      </c>
      <c r="B177" s="53">
        <v>339040</v>
      </c>
      <c r="C177" s="53">
        <v>2</v>
      </c>
      <c r="D177" s="117"/>
      <c r="E177" s="53" t="s">
        <v>339</v>
      </c>
      <c r="F177" s="53" t="s">
        <v>58</v>
      </c>
      <c r="G177" s="118"/>
      <c r="H177" s="118"/>
      <c r="I177" s="53" t="s">
        <v>138</v>
      </c>
      <c r="J177" s="54" t="s">
        <v>138</v>
      </c>
      <c r="K177" s="55" t="s">
        <v>138</v>
      </c>
      <c r="L177" s="55" t="s">
        <v>675</v>
      </c>
      <c r="M177" s="53" t="s">
        <v>93</v>
      </c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1"/>
    </row>
    <row r="178" spans="1:45" s="52" customFormat="1" ht="108.75" customHeight="1" x14ac:dyDescent="0.25">
      <c r="A178" s="53" t="s">
        <v>336</v>
      </c>
      <c r="B178" s="53">
        <v>449052</v>
      </c>
      <c r="C178" s="53">
        <v>9</v>
      </c>
      <c r="D178" s="117"/>
      <c r="E178" s="53" t="s">
        <v>339</v>
      </c>
      <c r="F178" s="53" t="s">
        <v>58</v>
      </c>
      <c r="G178" s="118"/>
      <c r="H178" s="118"/>
      <c r="I178" s="53" t="s">
        <v>138</v>
      </c>
      <c r="J178" s="54" t="s">
        <v>138</v>
      </c>
      <c r="K178" s="55" t="s">
        <v>138</v>
      </c>
      <c r="L178" s="55" t="s">
        <v>675</v>
      </c>
      <c r="M178" s="53" t="s">
        <v>93</v>
      </c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1"/>
    </row>
    <row r="179" spans="1:45" s="52" customFormat="1" ht="108.75" customHeight="1" x14ac:dyDescent="0.25">
      <c r="A179" s="53" t="s">
        <v>337</v>
      </c>
      <c r="B179" s="53">
        <v>449052</v>
      </c>
      <c r="C179" s="53">
        <v>8</v>
      </c>
      <c r="D179" s="117"/>
      <c r="E179" s="53" t="s">
        <v>339</v>
      </c>
      <c r="F179" s="53" t="s">
        <v>58</v>
      </c>
      <c r="G179" s="118"/>
      <c r="H179" s="118"/>
      <c r="I179" s="53" t="s">
        <v>138</v>
      </c>
      <c r="J179" s="54" t="s">
        <v>138</v>
      </c>
      <c r="K179" s="55" t="s">
        <v>138</v>
      </c>
      <c r="L179" s="55" t="s">
        <v>675</v>
      </c>
      <c r="M179" s="53" t="s">
        <v>93</v>
      </c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1"/>
    </row>
    <row r="180" spans="1:45" s="52" customFormat="1" ht="108.75" customHeight="1" x14ac:dyDescent="0.25">
      <c r="A180" s="53" t="s">
        <v>780</v>
      </c>
      <c r="B180" s="53">
        <v>3339039</v>
      </c>
      <c r="C180" s="53">
        <v>1</v>
      </c>
      <c r="D180" s="57" t="s">
        <v>779</v>
      </c>
      <c r="E180" s="57" t="s">
        <v>781</v>
      </c>
      <c r="F180" s="56" t="s">
        <v>731</v>
      </c>
      <c r="G180" s="58">
        <v>150000</v>
      </c>
      <c r="H180" s="58">
        <v>150000</v>
      </c>
      <c r="I180" s="54" t="s">
        <v>138</v>
      </c>
      <c r="J180" s="54" t="s">
        <v>138</v>
      </c>
      <c r="K180" s="55" t="s">
        <v>138</v>
      </c>
      <c r="L180" s="55" t="s">
        <v>675</v>
      </c>
      <c r="M180" s="53" t="s">
        <v>224</v>
      </c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1"/>
    </row>
    <row r="181" spans="1:45" s="52" customFormat="1" ht="108.75" customHeight="1" x14ac:dyDescent="0.25">
      <c r="A181" s="53" t="s">
        <v>662</v>
      </c>
      <c r="B181" s="53">
        <v>339039</v>
      </c>
      <c r="C181" s="53">
        <v>1</v>
      </c>
      <c r="D181" s="57" t="s">
        <v>655</v>
      </c>
      <c r="E181" s="57" t="s">
        <v>660</v>
      </c>
      <c r="F181" s="56" t="s">
        <v>437</v>
      </c>
      <c r="G181" s="58">
        <v>1100000</v>
      </c>
      <c r="H181" s="58">
        <v>1100000</v>
      </c>
      <c r="I181" s="54" t="s">
        <v>138</v>
      </c>
      <c r="J181" s="54" t="s">
        <v>138</v>
      </c>
      <c r="K181" s="55" t="s">
        <v>138</v>
      </c>
      <c r="L181" s="55" t="s">
        <v>675</v>
      </c>
      <c r="M181" s="53" t="s">
        <v>231</v>
      </c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1"/>
    </row>
    <row r="182" spans="1:45" s="52" customFormat="1" ht="108.75" customHeight="1" x14ac:dyDescent="0.25">
      <c r="A182" s="53" t="s">
        <v>756</v>
      </c>
      <c r="B182" s="53">
        <v>339039</v>
      </c>
      <c r="C182" s="53">
        <v>1</v>
      </c>
      <c r="D182" s="57" t="s">
        <v>755</v>
      </c>
      <c r="E182" s="57" t="s">
        <v>757</v>
      </c>
      <c r="F182" s="56" t="s">
        <v>478</v>
      </c>
      <c r="G182" s="58">
        <v>725000</v>
      </c>
      <c r="H182" s="58">
        <v>725000</v>
      </c>
      <c r="I182" s="54" t="s">
        <v>138</v>
      </c>
      <c r="J182" s="54" t="s">
        <v>138</v>
      </c>
      <c r="K182" s="55" t="s">
        <v>138</v>
      </c>
      <c r="L182" s="55" t="s">
        <v>675</v>
      </c>
      <c r="M182" s="53" t="s">
        <v>231</v>
      </c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1"/>
    </row>
    <row r="183" spans="1:45" s="52" customFormat="1" ht="108.75" customHeight="1" x14ac:dyDescent="0.25">
      <c r="A183" s="53" t="s">
        <v>536</v>
      </c>
      <c r="B183" s="53">
        <v>339030</v>
      </c>
      <c r="C183" s="53">
        <v>1</v>
      </c>
      <c r="D183" s="100" t="s">
        <v>415</v>
      </c>
      <c r="E183" s="53" t="s">
        <v>417</v>
      </c>
      <c r="F183" s="56" t="s">
        <v>207</v>
      </c>
      <c r="G183" s="90">
        <v>333534.75</v>
      </c>
      <c r="H183" s="90">
        <v>236371</v>
      </c>
      <c r="I183" s="53" t="s">
        <v>138</v>
      </c>
      <c r="J183" s="54" t="s">
        <v>138</v>
      </c>
      <c r="K183" s="55" t="s">
        <v>138</v>
      </c>
      <c r="L183" s="55" t="s">
        <v>675</v>
      </c>
      <c r="M183" s="53" t="s">
        <v>93</v>
      </c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1"/>
    </row>
    <row r="184" spans="1:45" s="52" customFormat="1" ht="108.75" customHeight="1" x14ac:dyDescent="0.25">
      <c r="A184" s="53" t="s">
        <v>537</v>
      </c>
      <c r="B184" s="53">
        <v>339030</v>
      </c>
      <c r="C184" s="53">
        <v>1</v>
      </c>
      <c r="D184" s="102"/>
      <c r="E184" s="53" t="s">
        <v>417</v>
      </c>
      <c r="F184" s="56" t="s">
        <v>207</v>
      </c>
      <c r="G184" s="92"/>
      <c r="H184" s="92"/>
      <c r="I184" s="53" t="s">
        <v>138</v>
      </c>
      <c r="J184" s="54" t="s">
        <v>138</v>
      </c>
      <c r="K184" s="55" t="s">
        <v>138</v>
      </c>
      <c r="L184" s="55" t="s">
        <v>675</v>
      </c>
      <c r="M184" s="53" t="s">
        <v>93</v>
      </c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1"/>
    </row>
    <row r="185" spans="1:45" s="52" customFormat="1" ht="108.75" customHeight="1" x14ac:dyDescent="0.25">
      <c r="A185" s="53" t="s">
        <v>1034</v>
      </c>
      <c r="B185" s="53">
        <v>3339039</v>
      </c>
      <c r="C185" s="53">
        <v>1</v>
      </c>
      <c r="D185" s="57" t="s">
        <v>1032</v>
      </c>
      <c r="E185" s="57" t="s">
        <v>1033</v>
      </c>
      <c r="F185" s="53" t="s">
        <v>210</v>
      </c>
      <c r="G185" s="58">
        <v>1422000</v>
      </c>
      <c r="H185" s="58">
        <v>1422000</v>
      </c>
      <c r="I185" s="54" t="s">
        <v>138</v>
      </c>
      <c r="J185" s="54" t="s">
        <v>138</v>
      </c>
      <c r="K185" s="55" t="s">
        <v>138</v>
      </c>
      <c r="L185" s="55" t="s">
        <v>675</v>
      </c>
      <c r="M185" s="53" t="s">
        <v>231</v>
      </c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1"/>
    </row>
    <row r="186" spans="1:45" s="52" customFormat="1" ht="108.75" customHeight="1" x14ac:dyDescent="0.25">
      <c r="A186" s="53" t="s">
        <v>607</v>
      </c>
      <c r="B186" s="53">
        <v>339039</v>
      </c>
      <c r="C186" s="53">
        <v>1</v>
      </c>
      <c r="D186" s="57" t="s">
        <v>527</v>
      </c>
      <c r="E186" s="57" t="s">
        <v>528</v>
      </c>
      <c r="F186" s="56" t="s">
        <v>437</v>
      </c>
      <c r="G186" s="58">
        <v>100000</v>
      </c>
      <c r="H186" s="58">
        <v>100000</v>
      </c>
      <c r="I186" s="53" t="s">
        <v>138</v>
      </c>
      <c r="J186" s="54" t="s">
        <v>138</v>
      </c>
      <c r="K186" s="55" t="s">
        <v>138</v>
      </c>
      <c r="L186" s="55" t="s">
        <v>675</v>
      </c>
      <c r="M186" s="53" t="s">
        <v>224</v>
      </c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1"/>
    </row>
    <row r="187" spans="1:45" s="52" customFormat="1" ht="108.75" customHeight="1" x14ac:dyDescent="0.25">
      <c r="A187" s="53" t="s">
        <v>727</v>
      </c>
      <c r="B187" s="53">
        <v>339039</v>
      </c>
      <c r="C187" s="53">
        <v>2</v>
      </c>
      <c r="D187" s="57" t="s">
        <v>613</v>
      </c>
      <c r="E187" s="57" t="s">
        <v>628</v>
      </c>
      <c r="F187" s="56" t="s">
        <v>638</v>
      </c>
      <c r="G187" s="58">
        <v>27893.35</v>
      </c>
      <c r="H187" s="58">
        <v>27893.35</v>
      </c>
      <c r="I187" s="53" t="s">
        <v>138</v>
      </c>
      <c r="J187" s="54" t="s">
        <v>138</v>
      </c>
      <c r="K187" s="55" t="s">
        <v>138</v>
      </c>
      <c r="L187" s="55" t="s">
        <v>675</v>
      </c>
      <c r="M187" s="53" t="s">
        <v>231</v>
      </c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1"/>
    </row>
    <row r="188" spans="1:45" s="52" customFormat="1" ht="138" customHeight="1" x14ac:dyDescent="0.25">
      <c r="A188" s="53" t="s">
        <v>897</v>
      </c>
      <c r="B188" s="53">
        <v>339039</v>
      </c>
      <c r="C188" s="53">
        <v>1</v>
      </c>
      <c r="D188" s="57" t="s">
        <v>838</v>
      </c>
      <c r="E188" s="57" t="s">
        <v>840</v>
      </c>
      <c r="F188" s="56" t="s">
        <v>240</v>
      </c>
      <c r="G188" s="58">
        <v>2829.5</v>
      </c>
      <c r="H188" s="58">
        <v>2000</v>
      </c>
      <c r="I188" s="54" t="s">
        <v>138</v>
      </c>
      <c r="J188" s="54" t="s">
        <v>138</v>
      </c>
      <c r="K188" s="55" t="s">
        <v>138</v>
      </c>
      <c r="L188" s="55" t="s">
        <v>675</v>
      </c>
      <c r="M188" s="53" t="s">
        <v>231</v>
      </c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1"/>
    </row>
    <row r="189" spans="1:45" s="52" customFormat="1" ht="108.75" customHeight="1" x14ac:dyDescent="0.25">
      <c r="A189" s="53" t="s">
        <v>728</v>
      </c>
      <c r="B189" s="53">
        <v>339039</v>
      </c>
      <c r="C189" s="53">
        <v>1</v>
      </c>
      <c r="D189" s="57" t="s">
        <v>615</v>
      </c>
      <c r="E189" s="57" t="s">
        <v>630</v>
      </c>
      <c r="F189" s="56" t="s">
        <v>640</v>
      </c>
      <c r="G189" s="58">
        <v>1280</v>
      </c>
      <c r="H189" s="58">
        <v>1280</v>
      </c>
      <c r="I189" s="53" t="s">
        <v>138</v>
      </c>
      <c r="J189" s="54" t="s">
        <v>138</v>
      </c>
      <c r="K189" s="55" t="s">
        <v>138</v>
      </c>
      <c r="L189" s="55" t="s">
        <v>675</v>
      </c>
      <c r="M189" s="53" t="s">
        <v>224</v>
      </c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1"/>
    </row>
    <row r="190" spans="1:45" s="52" customFormat="1" ht="108.75" customHeight="1" x14ac:dyDescent="0.25">
      <c r="A190" s="53" t="s">
        <v>813</v>
      </c>
      <c r="B190" s="53">
        <v>339039</v>
      </c>
      <c r="C190" s="53">
        <v>1</v>
      </c>
      <c r="D190" s="57" t="s">
        <v>648</v>
      </c>
      <c r="E190" s="57" t="s">
        <v>651</v>
      </c>
      <c r="F190" s="56" t="s">
        <v>240</v>
      </c>
      <c r="G190" s="58">
        <v>14707.32</v>
      </c>
      <c r="H190" s="58">
        <v>9000</v>
      </c>
      <c r="I190" s="53" t="s">
        <v>138</v>
      </c>
      <c r="J190" s="54" t="s">
        <v>138</v>
      </c>
      <c r="K190" s="55" t="s">
        <v>138</v>
      </c>
      <c r="L190" s="55" t="s">
        <v>675</v>
      </c>
      <c r="M190" s="53" t="s">
        <v>231</v>
      </c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1"/>
    </row>
    <row r="191" spans="1:45" s="52" customFormat="1" ht="108.75" customHeight="1" x14ac:dyDescent="0.25">
      <c r="A191" s="53" t="s">
        <v>777</v>
      </c>
      <c r="B191" s="53">
        <v>339039</v>
      </c>
      <c r="C191" s="53">
        <v>1</v>
      </c>
      <c r="D191" s="57" t="s">
        <v>776</v>
      </c>
      <c r="E191" s="57" t="s">
        <v>778</v>
      </c>
      <c r="F191" s="56" t="s">
        <v>478</v>
      </c>
      <c r="G191" s="58">
        <v>963908.18</v>
      </c>
      <c r="H191" s="58">
        <v>963908.18</v>
      </c>
      <c r="I191" s="54" t="s">
        <v>138</v>
      </c>
      <c r="J191" s="54" t="s">
        <v>138</v>
      </c>
      <c r="K191" s="55" t="s">
        <v>138</v>
      </c>
      <c r="L191" s="55" t="s">
        <v>675</v>
      </c>
      <c r="M191" s="53" t="s">
        <v>231</v>
      </c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1"/>
    </row>
    <row r="192" spans="1:45" s="52" customFormat="1" ht="108.75" customHeight="1" x14ac:dyDescent="0.25">
      <c r="A192" s="53" t="s">
        <v>1440</v>
      </c>
      <c r="B192" s="53">
        <v>339039</v>
      </c>
      <c r="C192" s="53">
        <v>1</v>
      </c>
      <c r="D192" s="57" t="s">
        <v>1108</v>
      </c>
      <c r="E192" s="57" t="s">
        <v>1109</v>
      </c>
      <c r="F192" s="56" t="s">
        <v>130</v>
      </c>
      <c r="G192" s="58">
        <v>3000022.56</v>
      </c>
      <c r="H192" s="58">
        <v>3000022.56</v>
      </c>
      <c r="I192" s="54" t="s">
        <v>138</v>
      </c>
      <c r="J192" s="54" t="s">
        <v>138</v>
      </c>
      <c r="K192" s="55" t="s">
        <v>138</v>
      </c>
      <c r="L192" s="55" t="s">
        <v>675</v>
      </c>
      <c r="M192" s="53" t="s">
        <v>231</v>
      </c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1"/>
    </row>
    <row r="193" spans="1:45" s="52" customFormat="1" ht="108.75" customHeight="1" x14ac:dyDescent="0.25">
      <c r="A193" s="53" t="s">
        <v>825</v>
      </c>
      <c r="B193" s="53">
        <v>339039</v>
      </c>
      <c r="C193" s="53">
        <v>1</v>
      </c>
      <c r="D193" s="57" t="s">
        <v>737</v>
      </c>
      <c r="E193" s="57" t="s">
        <v>738</v>
      </c>
      <c r="F193" s="56" t="s">
        <v>97</v>
      </c>
      <c r="G193" s="58">
        <v>899</v>
      </c>
      <c r="H193" s="58">
        <v>899</v>
      </c>
      <c r="I193" s="54" t="s">
        <v>138</v>
      </c>
      <c r="J193" s="54" t="s">
        <v>138</v>
      </c>
      <c r="K193" s="55" t="s">
        <v>138</v>
      </c>
      <c r="L193" s="55" t="s">
        <v>675</v>
      </c>
      <c r="M193" s="53" t="s">
        <v>224</v>
      </c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1"/>
    </row>
    <row r="194" spans="1:45" s="52" customFormat="1" ht="108.75" customHeight="1" x14ac:dyDescent="0.25">
      <c r="A194" s="53" t="s">
        <v>928</v>
      </c>
      <c r="B194" s="53">
        <v>339039</v>
      </c>
      <c r="C194" s="53">
        <v>1</v>
      </c>
      <c r="D194" s="57" t="s">
        <v>827</v>
      </c>
      <c r="E194" s="57" t="s">
        <v>828</v>
      </c>
      <c r="F194" s="56" t="s">
        <v>829</v>
      </c>
      <c r="G194" s="58">
        <v>15960</v>
      </c>
      <c r="H194" s="58">
        <v>15960</v>
      </c>
      <c r="I194" s="54" t="s">
        <v>138</v>
      </c>
      <c r="J194" s="54" t="s">
        <v>138</v>
      </c>
      <c r="K194" s="55" t="s">
        <v>138</v>
      </c>
      <c r="L194" s="55" t="s">
        <v>675</v>
      </c>
      <c r="M194" s="53" t="s">
        <v>224</v>
      </c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1"/>
    </row>
    <row r="195" spans="1:45" s="52" customFormat="1" ht="108.75" customHeight="1" x14ac:dyDescent="0.25">
      <c r="A195" s="53" t="s">
        <v>899</v>
      </c>
      <c r="B195" s="53">
        <v>339039</v>
      </c>
      <c r="C195" s="53">
        <v>1</v>
      </c>
      <c r="D195" s="57" t="s">
        <v>894</v>
      </c>
      <c r="E195" s="57" t="s">
        <v>895</v>
      </c>
      <c r="F195" s="53" t="s">
        <v>896</v>
      </c>
      <c r="G195" s="58">
        <v>17960</v>
      </c>
      <c r="H195" s="58">
        <v>17960</v>
      </c>
      <c r="I195" s="54" t="s">
        <v>138</v>
      </c>
      <c r="J195" s="54" t="s">
        <v>138</v>
      </c>
      <c r="K195" s="55" t="s">
        <v>138</v>
      </c>
      <c r="L195" s="55" t="s">
        <v>675</v>
      </c>
      <c r="M195" s="53" t="s">
        <v>224</v>
      </c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1"/>
    </row>
    <row r="196" spans="1:45" s="52" customFormat="1" ht="108.75" customHeight="1" x14ac:dyDescent="0.25">
      <c r="A196" s="53" t="s">
        <v>844</v>
      </c>
      <c r="B196" s="53">
        <v>339039</v>
      </c>
      <c r="C196" s="53">
        <v>1</v>
      </c>
      <c r="D196" s="57" t="s">
        <v>843</v>
      </c>
      <c r="E196" s="57" t="s">
        <v>845</v>
      </c>
      <c r="F196" s="56" t="s">
        <v>715</v>
      </c>
      <c r="G196" s="58">
        <v>3440</v>
      </c>
      <c r="H196" s="58">
        <v>3440</v>
      </c>
      <c r="I196" s="54" t="s">
        <v>138</v>
      </c>
      <c r="J196" s="54" t="s">
        <v>138</v>
      </c>
      <c r="K196" s="55" t="s">
        <v>138</v>
      </c>
      <c r="L196" s="55" t="s">
        <v>675</v>
      </c>
      <c r="M196" s="53" t="s">
        <v>224</v>
      </c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1"/>
    </row>
    <row r="197" spans="1:45" s="52" customFormat="1" ht="108.75" customHeight="1" x14ac:dyDescent="0.25">
      <c r="A197" s="53" t="s">
        <v>970</v>
      </c>
      <c r="B197" s="53">
        <v>339030</v>
      </c>
      <c r="C197" s="53">
        <v>1</v>
      </c>
      <c r="D197" s="57" t="s">
        <v>748</v>
      </c>
      <c r="E197" s="57" t="s">
        <v>747</v>
      </c>
      <c r="F197" s="56" t="s">
        <v>714</v>
      </c>
      <c r="G197" s="58">
        <v>3980.7</v>
      </c>
      <c r="H197" s="58">
        <v>3980.7</v>
      </c>
      <c r="I197" s="54" t="s">
        <v>138</v>
      </c>
      <c r="J197" s="54" t="s">
        <v>138</v>
      </c>
      <c r="K197" s="55" t="s">
        <v>138</v>
      </c>
      <c r="L197" s="55" t="s">
        <v>675</v>
      </c>
      <c r="M197" s="53" t="s">
        <v>224</v>
      </c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1"/>
    </row>
    <row r="198" spans="1:45" s="52" customFormat="1" ht="108.75" customHeight="1" x14ac:dyDescent="0.25">
      <c r="A198" s="53" t="s">
        <v>853</v>
      </c>
      <c r="B198" s="53">
        <v>3339039</v>
      </c>
      <c r="C198" s="53">
        <v>1</v>
      </c>
      <c r="D198" s="57" t="s">
        <v>852</v>
      </c>
      <c r="E198" s="57" t="s">
        <v>854</v>
      </c>
      <c r="F198" s="56" t="s">
        <v>478</v>
      </c>
      <c r="G198" s="58">
        <v>12000000</v>
      </c>
      <c r="H198" s="58">
        <v>12000000</v>
      </c>
      <c r="I198" s="54" t="s">
        <v>138</v>
      </c>
      <c r="J198" s="54" t="s">
        <v>138</v>
      </c>
      <c r="K198" s="55" t="s">
        <v>138</v>
      </c>
      <c r="L198" s="55" t="s">
        <v>675</v>
      </c>
      <c r="M198" s="53" t="s">
        <v>231</v>
      </c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1"/>
    </row>
    <row r="199" spans="1:45" s="52" customFormat="1" ht="108.75" customHeight="1" x14ac:dyDescent="0.25">
      <c r="A199" s="53" t="s">
        <v>850</v>
      </c>
      <c r="B199" s="53">
        <v>339039</v>
      </c>
      <c r="C199" s="53">
        <v>1</v>
      </c>
      <c r="D199" s="57" t="s">
        <v>849</v>
      </c>
      <c r="E199" s="57" t="s">
        <v>851</v>
      </c>
      <c r="F199" s="56" t="s">
        <v>478</v>
      </c>
      <c r="G199" s="58">
        <v>100000</v>
      </c>
      <c r="H199" s="58">
        <v>100000</v>
      </c>
      <c r="I199" s="54" t="s">
        <v>138</v>
      </c>
      <c r="J199" s="54" t="s">
        <v>138</v>
      </c>
      <c r="K199" s="55" t="s">
        <v>138</v>
      </c>
      <c r="L199" s="55" t="s">
        <v>675</v>
      </c>
      <c r="M199" s="53" t="s">
        <v>231</v>
      </c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1"/>
    </row>
    <row r="200" spans="1:45" s="52" customFormat="1" ht="108.75" customHeight="1" x14ac:dyDescent="0.25">
      <c r="A200" s="53" t="s">
        <v>642</v>
      </c>
      <c r="B200" s="53">
        <v>339030</v>
      </c>
      <c r="C200" s="53">
        <v>1</v>
      </c>
      <c r="D200" s="57" t="s">
        <v>618</v>
      </c>
      <c r="E200" s="57" t="s">
        <v>633</v>
      </c>
      <c r="F200" s="56" t="s">
        <v>643</v>
      </c>
      <c r="G200" s="58">
        <v>16000</v>
      </c>
      <c r="H200" s="58">
        <v>19600</v>
      </c>
      <c r="I200" s="53" t="s">
        <v>138</v>
      </c>
      <c r="J200" s="54" t="s">
        <v>138</v>
      </c>
      <c r="K200" s="55" t="s">
        <v>138</v>
      </c>
      <c r="L200" s="55" t="s">
        <v>675</v>
      </c>
      <c r="M200" s="53" t="s">
        <v>231</v>
      </c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1"/>
    </row>
    <row r="201" spans="1:45" s="52" customFormat="1" ht="108.75" customHeight="1" x14ac:dyDescent="0.25">
      <c r="A201" s="53" t="s">
        <v>943</v>
      </c>
      <c r="B201" s="53">
        <v>339039</v>
      </c>
      <c r="C201" s="53">
        <v>1</v>
      </c>
      <c r="D201" s="57" t="s">
        <v>941</v>
      </c>
      <c r="E201" s="57" t="s">
        <v>942</v>
      </c>
      <c r="F201" s="53" t="s">
        <v>715</v>
      </c>
      <c r="G201" s="58">
        <v>7633.98</v>
      </c>
      <c r="H201" s="58">
        <v>7633.98</v>
      </c>
      <c r="I201" s="54" t="s">
        <v>138</v>
      </c>
      <c r="J201" s="54" t="s">
        <v>138</v>
      </c>
      <c r="K201" s="55" t="s">
        <v>138</v>
      </c>
      <c r="L201" s="55" t="s">
        <v>675</v>
      </c>
      <c r="M201" s="53" t="s">
        <v>224</v>
      </c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1"/>
    </row>
    <row r="202" spans="1:45" s="52" customFormat="1" ht="108.75" customHeight="1" x14ac:dyDescent="0.25">
      <c r="A202" s="53" t="s">
        <v>774</v>
      </c>
      <c r="B202" s="53">
        <v>339039</v>
      </c>
      <c r="C202" s="53">
        <v>1</v>
      </c>
      <c r="D202" s="57" t="s">
        <v>772</v>
      </c>
      <c r="E202" s="57" t="s">
        <v>773</v>
      </c>
      <c r="F202" s="56" t="s">
        <v>478</v>
      </c>
      <c r="G202" s="58">
        <v>264933</v>
      </c>
      <c r="H202" s="58">
        <v>264933</v>
      </c>
      <c r="I202" s="54" t="s">
        <v>138</v>
      </c>
      <c r="J202" s="54" t="s">
        <v>138</v>
      </c>
      <c r="K202" s="55" t="s">
        <v>138</v>
      </c>
      <c r="L202" s="55" t="s">
        <v>675</v>
      </c>
      <c r="M202" s="53" t="s">
        <v>231</v>
      </c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1"/>
    </row>
    <row r="203" spans="1:45" s="52" customFormat="1" ht="108.75" customHeight="1" x14ac:dyDescent="0.25">
      <c r="A203" s="53" t="s">
        <v>857</v>
      </c>
      <c r="B203" s="53">
        <v>3339039</v>
      </c>
      <c r="C203" s="53">
        <v>1</v>
      </c>
      <c r="D203" s="57" t="s">
        <v>855</v>
      </c>
      <c r="E203" s="57" t="s">
        <v>856</v>
      </c>
      <c r="F203" s="56" t="s">
        <v>478</v>
      </c>
      <c r="G203" s="58">
        <v>2999996.14</v>
      </c>
      <c r="H203" s="58">
        <v>2999996.14</v>
      </c>
      <c r="I203" s="72" t="s">
        <v>988</v>
      </c>
      <c r="J203" s="54" t="s">
        <v>138</v>
      </c>
      <c r="K203" s="55" t="s">
        <v>138</v>
      </c>
      <c r="L203" s="55" t="s">
        <v>675</v>
      </c>
      <c r="M203" s="53" t="s">
        <v>231</v>
      </c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1"/>
    </row>
    <row r="204" spans="1:45" s="52" customFormat="1" ht="108.75" customHeight="1" x14ac:dyDescent="0.25">
      <c r="A204" s="53" t="s">
        <v>859</v>
      </c>
      <c r="B204" s="53">
        <v>3339039</v>
      </c>
      <c r="C204" s="53">
        <v>1</v>
      </c>
      <c r="D204" s="100" t="s">
        <v>858</v>
      </c>
      <c r="E204" s="100" t="s">
        <v>861</v>
      </c>
      <c r="F204" s="56" t="s">
        <v>478</v>
      </c>
      <c r="G204" s="90">
        <v>890000</v>
      </c>
      <c r="H204" s="90">
        <v>890000</v>
      </c>
      <c r="I204" s="72" t="s">
        <v>988</v>
      </c>
      <c r="J204" s="54" t="s">
        <v>138</v>
      </c>
      <c r="K204" s="55" t="s">
        <v>138</v>
      </c>
      <c r="L204" s="55" t="s">
        <v>675</v>
      </c>
      <c r="M204" s="53" t="s">
        <v>231</v>
      </c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1"/>
    </row>
    <row r="205" spans="1:45" s="52" customFormat="1" ht="108.75" customHeight="1" x14ac:dyDescent="0.25">
      <c r="A205" s="53" t="s">
        <v>860</v>
      </c>
      <c r="B205" s="53">
        <v>3339039</v>
      </c>
      <c r="C205" s="53">
        <v>1</v>
      </c>
      <c r="D205" s="102"/>
      <c r="E205" s="102"/>
      <c r="F205" s="56" t="s">
        <v>478</v>
      </c>
      <c r="G205" s="92"/>
      <c r="H205" s="92"/>
      <c r="I205" s="72" t="s">
        <v>988</v>
      </c>
      <c r="J205" s="54" t="s">
        <v>138</v>
      </c>
      <c r="K205" s="55" t="s">
        <v>138</v>
      </c>
      <c r="L205" s="55" t="s">
        <v>675</v>
      </c>
      <c r="M205" s="53" t="s">
        <v>231</v>
      </c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1"/>
    </row>
    <row r="206" spans="1:45" s="52" customFormat="1" ht="108.75" customHeight="1" x14ac:dyDescent="0.25">
      <c r="A206" s="53" t="s">
        <v>949</v>
      </c>
      <c r="B206" s="53">
        <v>339039</v>
      </c>
      <c r="C206" s="53">
        <v>1</v>
      </c>
      <c r="D206" s="57" t="s">
        <v>947</v>
      </c>
      <c r="E206" s="57" t="s">
        <v>948</v>
      </c>
      <c r="F206" s="53" t="s">
        <v>643</v>
      </c>
      <c r="G206" s="58">
        <v>49000</v>
      </c>
      <c r="H206" s="58">
        <v>49000</v>
      </c>
      <c r="I206" s="54" t="s">
        <v>138</v>
      </c>
      <c r="J206" s="54" t="s">
        <v>138</v>
      </c>
      <c r="K206" s="55" t="s">
        <v>138</v>
      </c>
      <c r="L206" s="55" t="s">
        <v>675</v>
      </c>
      <c r="M206" s="53" t="s">
        <v>224</v>
      </c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1"/>
    </row>
    <row r="207" spans="1:45" s="52" customFormat="1" ht="108.75" customHeight="1" x14ac:dyDescent="0.25">
      <c r="A207" s="53" t="s">
        <v>863</v>
      </c>
      <c r="B207" s="53">
        <v>339039</v>
      </c>
      <c r="C207" s="53">
        <v>1</v>
      </c>
      <c r="D207" s="100" t="s">
        <v>862</v>
      </c>
      <c r="E207" s="100" t="s">
        <v>865</v>
      </c>
      <c r="F207" s="56" t="s">
        <v>478</v>
      </c>
      <c r="G207" s="90">
        <v>2501000</v>
      </c>
      <c r="H207" s="90">
        <v>2501000</v>
      </c>
      <c r="I207" s="72" t="s">
        <v>988</v>
      </c>
      <c r="J207" s="54" t="s">
        <v>138</v>
      </c>
      <c r="K207" s="55" t="s">
        <v>138</v>
      </c>
      <c r="L207" s="55" t="s">
        <v>675</v>
      </c>
      <c r="M207" s="53" t="s">
        <v>231</v>
      </c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1"/>
    </row>
    <row r="208" spans="1:45" s="52" customFormat="1" ht="108.75" customHeight="1" x14ac:dyDescent="0.25">
      <c r="A208" s="53" t="s">
        <v>864</v>
      </c>
      <c r="B208" s="53">
        <v>339039</v>
      </c>
      <c r="C208" s="53">
        <v>1</v>
      </c>
      <c r="D208" s="102"/>
      <c r="E208" s="102"/>
      <c r="F208" s="53" t="s">
        <v>478</v>
      </c>
      <c r="G208" s="92"/>
      <c r="H208" s="92"/>
      <c r="I208" s="72" t="s">
        <v>988</v>
      </c>
      <c r="J208" s="54" t="s">
        <v>138</v>
      </c>
      <c r="K208" s="55" t="s">
        <v>138</v>
      </c>
      <c r="L208" s="55" t="s">
        <v>675</v>
      </c>
      <c r="M208" s="53" t="s">
        <v>231</v>
      </c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1"/>
    </row>
    <row r="209" spans="1:45" s="52" customFormat="1" ht="108.75" customHeight="1" x14ac:dyDescent="0.25">
      <c r="A209" s="53" t="s">
        <v>867</v>
      </c>
      <c r="B209" s="53">
        <v>3339039</v>
      </c>
      <c r="C209" s="53">
        <v>1</v>
      </c>
      <c r="D209" s="57" t="s">
        <v>866</v>
      </c>
      <c r="E209" s="57" t="s">
        <v>868</v>
      </c>
      <c r="F209" s="53" t="s">
        <v>478</v>
      </c>
      <c r="G209" s="58">
        <v>499982.32</v>
      </c>
      <c r="H209" s="58">
        <v>499982.32</v>
      </c>
      <c r="I209" s="72" t="s">
        <v>988</v>
      </c>
      <c r="J209" s="54" t="s">
        <v>138</v>
      </c>
      <c r="K209" s="55" t="s">
        <v>138</v>
      </c>
      <c r="L209" s="55" t="s">
        <v>675</v>
      </c>
      <c r="M209" s="53" t="s">
        <v>231</v>
      </c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1"/>
    </row>
    <row r="210" spans="1:45" s="52" customFormat="1" ht="108.75" customHeight="1" x14ac:dyDescent="0.25">
      <c r="A210" s="53" t="s">
        <v>870</v>
      </c>
      <c r="B210" s="53">
        <v>3339039</v>
      </c>
      <c r="C210" s="53">
        <v>1</v>
      </c>
      <c r="D210" s="57" t="s">
        <v>869</v>
      </c>
      <c r="E210" s="57" t="s">
        <v>871</v>
      </c>
      <c r="F210" s="53" t="s">
        <v>478</v>
      </c>
      <c r="G210" s="58">
        <v>22720321.09</v>
      </c>
      <c r="H210" s="58">
        <v>22720321.09</v>
      </c>
      <c r="I210" s="54" t="s">
        <v>138</v>
      </c>
      <c r="J210" s="54" t="s">
        <v>138</v>
      </c>
      <c r="K210" s="55" t="s">
        <v>138</v>
      </c>
      <c r="L210" s="55" t="s">
        <v>675</v>
      </c>
      <c r="M210" s="53" t="s">
        <v>231</v>
      </c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1"/>
    </row>
    <row r="211" spans="1:45" s="52" customFormat="1" ht="108.75" customHeight="1" x14ac:dyDescent="0.25">
      <c r="A211" s="53" t="s">
        <v>873</v>
      </c>
      <c r="B211" s="53">
        <v>3339039</v>
      </c>
      <c r="C211" s="53">
        <v>1</v>
      </c>
      <c r="D211" s="57" t="s">
        <v>872</v>
      </c>
      <c r="E211" s="57" t="s">
        <v>874</v>
      </c>
      <c r="F211" s="53" t="s">
        <v>478</v>
      </c>
      <c r="G211" s="58">
        <v>6154680.8499999996</v>
      </c>
      <c r="H211" s="58">
        <v>6154680.8499999996</v>
      </c>
      <c r="I211" s="54" t="s">
        <v>138</v>
      </c>
      <c r="J211" s="54" t="s">
        <v>138</v>
      </c>
      <c r="K211" s="55" t="s">
        <v>138</v>
      </c>
      <c r="L211" s="55" t="s">
        <v>675</v>
      </c>
      <c r="M211" s="53" t="s">
        <v>231</v>
      </c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1"/>
    </row>
    <row r="212" spans="1:45" s="52" customFormat="1" ht="108.75" customHeight="1" x14ac:dyDescent="0.25">
      <c r="A212" s="53" t="s">
        <v>877</v>
      </c>
      <c r="B212" s="53">
        <v>3339039</v>
      </c>
      <c r="C212" s="53">
        <v>1</v>
      </c>
      <c r="D212" s="57" t="s">
        <v>875</v>
      </c>
      <c r="E212" s="57" t="s">
        <v>876</v>
      </c>
      <c r="F212" s="53" t="s">
        <v>478</v>
      </c>
      <c r="G212" s="58">
        <v>285658.13</v>
      </c>
      <c r="H212" s="58">
        <v>285658.13</v>
      </c>
      <c r="I212" s="54" t="s">
        <v>138</v>
      </c>
      <c r="J212" s="54" t="s">
        <v>138</v>
      </c>
      <c r="K212" s="55" t="s">
        <v>138</v>
      </c>
      <c r="L212" s="55" t="s">
        <v>675</v>
      </c>
      <c r="M212" s="53" t="s">
        <v>231</v>
      </c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1"/>
    </row>
    <row r="213" spans="1:45" s="52" customFormat="1" ht="108.75" customHeight="1" x14ac:dyDescent="0.25">
      <c r="A213" s="53" t="s">
        <v>1068</v>
      </c>
      <c r="B213" s="53">
        <v>339030</v>
      </c>
      <c r="C213" s="53">
        <v>1</v>
      </c>
      <c r="D213" s="57" t="s">
        <v>978</v>
      </c>
      <c r="E213" s="57" t="s">
        <v>979</v>
      </c>
      <c r="F213" s="53" t="s">
        <v>643</v>
      </c>
      <c r="G213" s="58">
        <v>16123.18</v>
      </c>
      <c r="H213" s="58">
        <v>7980</v>
      </c>
      <c r="I213" s="54" t="s">
        <v>138</v>
      </c>
      <c r="J213" s="54" t="s">
        <v>138</v>
      </c>
      <c r="K213" s="55" t="s">
        <v>138</v>
      </c>
      <c r="L213" s="55" t="s">
        <v>675</v>
      </c>
      <c r="M213" s="53" t="s">
        <v>231</v>
      </c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1"/>
    </row>
    <row r="214" spans="1:45" s="52" customFormat="1" ht="108.75" customHeight="1" x14ac:dyDescent="0.25">
      <c r="A214" s="53" t="s">
        <v>879</v>
      </c>
      <c r="B214" s="53">
        <v>3339039</v>
      </c>
      <c r="C214" s="53">
        <v>1</v>
      </c>
      <c r="D214" s="57" t="s">
        <v>878</v>
      </c>
      <c r="E214" s="57" t="s">
        <v>880</v>
      </c>
      <c r="F214" s="53" t="s">
        <v>115</v>
      </c>
      <c r="G214" s="58">
        <v>5358164.47</v>
      </c>
      <c r="H214" s="58">
        <v>5358164.47</v>
      </c>
      <c r="I214" s="54" t="s">
        <v>138</v>
      </c>
      <c r="J214" s="54" t="s">
        <v>138</v>
      </c>
      <c r="K214" s="55" t="s">
        <v>138</v>
      </c>
      <c r="L214" s="55" t="s">
        <v>675</v>
      </c>
      <c r="M214" s="53" t="s">
        <v>231</v>
      </c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1"/>
    </row>
    <row r="215" spans="1:45" s="52" customFormat="1" ht="108.75" customHeight="1" x14ac:dyDescent="0.25">
      <c r="A215" s="53" t="s">
        <v>882</v>
      </c>
      <c r="B215" s="53">
        <v>3339039</v>
      </c>
      <c r="C215" s="53">
        <v>1</v>
      </c>
      <c r="D215" s="100" t="s">
        <v>881</v>
      </c>
      <c r="E215" s="57" t="s">
        <v>890</v>
      </c>
      <c r="F215" s="53" t="s">
        <v>478</v>
      </c>
      <c r="G215" s="90">
        <v>1752667</v>
      </c>
      <c r="H215" s="90">
        <v>1752667</v>
      </c>
      <c r="I215" s="54" t="s">
        <v>138</v>
      </c>
      <c r="J215" s="54" t="s">
        <v>138</v>
      </c>
      <c r="K215" s="55" t="s">
        <v>138</v>
      </c>
      <c r="L215" s="55" t="s">
        <v>675</v>
      </c>
      <c r="M215" s="53" t="s">
        <v>231</v>
      </c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1"/>
    </row>
    <row r="216" spans="1:45" s="52" customFormat="1" ht="108.75" customHeight="1" x14ac:dyDescent="0.25">
      <c r="A216" s="53" t="s">
        <v>883</v>
      </c>
      <c r="B216" s="53">
        <v>3339039</v>
      </c>
      <c r="C216" s="53">
        <v>1</v>
      </c>
      <c r="D216" s="101"/>
      <c r="E216" s="57" t="s">
        <v>890</v>
      </c>
      <c r="F216" s="53" t="s">
        <v>478</v>
      </c>
      <c r="G216" s="91"/>
      <c r="H216" s="91"/>
      <c r="I216" s="54" t="s">
        <v>138</v>
      </c>
      <c r="J216" s="54" t="s">
        <v>138</v>
      </c>
      <c r="K216" s="55" t="s">
        <v>138</v>
      </c>
      <c r="L216" s="55" t="s">
        <v>675</v>
      </c>
      <c r="M216" s="53" t="s">
        <v>231</v>
      </c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1"/>
    </row>
    <row r="217" spans="1:45" s="52" customFormat="1" ht="108.75" customHeight="1" x14ac:dyDescent="0.25">
      <c r="A217" s="53" t="s">
        <v>884</v>
      </c>
      <c r="B217" s="53">
        <v>3339039</v>
      </c>
      <c r="C217" s="53">
        <v>1</v>
      </c>
      <c r="D217" s="101"/>
      <c r="E217" s="57" t="s">
        <v>890</v>
      </c>
      <c r="F217" s="53" t="s">
        <v>478</v>
      </c>
      <c r="G217" s="91"/>
      <c r="H217" s="91"/>
      <c r="I217" s="54" t="s">
        <v>138</v>
      </c>
      <c r="J217" s="54" t="s">
        <v>138</v>
      </c>
      <c r="K217" s="55" t="s">
        <v>138</v>
      </c>
      <c r="L217" s="55" t="s">
        <v>675</v>
      </c>
      <c r="M217" s="53" t="s">
        <v>231</v>
      </c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1"/>
    </row>
    <row r="218" spans="1:45" s="52" customFormat="1" ht="108.75" customHeight="1" x14ac:dyDescent="0.25">
      <c r="A218" s="53" t="s">
        <v>885</v>
      </c>
      <c r="B218" s="53">
        <v>3339039</v>
      </c>
      <c r="C218" s="53">
        <v>1</v>
      </c>
      <c r="D218" s="101"/>
      <c r="E218" s="57" t="s">
        <v>890</v>
      </c>
      <c r="F218" s="53" t="s">
        <v>478</v>
      </c>
      <c r="G218" s="91"/>
      <c r="H218" s="91"/>
      <c r="I218" s="54" t="s">
        <v>138</v>
      </c>
      <c r="J218" s="54" t="s">
        <v>138</v>
      </c>
      <c r="K218" s="55" t="s">
        <v>138</v>
      </c>
      <c r="L218" s="55" t="s">
        <v>675</v>
      </c>
      <c r="M218" s="53" t="s">
        <v>231</v>
      </c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1"/>
    </row>
    <row r="219" spans="1:45" s="52" customFormat="1" ht="108.75" customHeight="1" x14ac:dyDescent="0.25">
      <c r="A219" s="53" t="s">
        <v>886</v>
      </c>
      <c r="B219" s="53">
        <v>3339039</v>
      </c>
      <c r="C219" s="53">
        <v>1</v>
      </c>
      <c r="D219" s="101"/>
      <c r="E219" s="57" t="s">
        <v>890</v>
      </c>
      <c r="F219" s="53" t="s">
        <v>478</v>
      </c>
      <c r="G219" s="91"/>
      <c r="H219" s="91"/>
      <c r="I219" s="54" t="s">
        <v>138</v>
      </c>
      <c r="J219" s="54" t="s">
        <v>138</v>
      </c>
      <c r="K219" s="55" t="s">
        <v>138</v>
      </c>
      <c r="L219" s="55" t="s">
        <v>675</v>
      </c>
      <c r="M219" s="53" t="s">
        <v>231</v>
      </c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1"/>
    </row>
    <row r="220" spans="1:45" s="52" customFormat="1" ht="108.75" customHeight="1" x14ac:dyDescent="0.25">
      <c r="A220" s="53" t="s">
        <v>887</v>
      </c>
      <c r="B220" s="53">
        <v>3339039</v>
      </c>
      <c r="C220" s="53">
        <v>1</v>
      </c>
      <c r="D220" s="101"/>
      <c r="E220" s="57" t="s">
        <v>890</v>
      </c>
      <c r="F220" s="53" t="s">
        <v>478</v>
      </c>
      <c r="G220" s="91"/>
      <c r="H220" s="91"/>
      <c r="I220" s="54" t="s">
        <v>138</v>
      </c>
      <c r="J220" s="54" t="s">
        <v>138</v>
      </c>
      <c r="K220" s="55" t="s">
        <v>138</v>
      </c>
      <c r="L220" s="55" t="s">
        <v>675</v>
      </c>
      <c r="M220" s="53" t="s">
        <v>231</v>
      </c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1"/>
    </row>
    <row r="221" spans="1:45" s="52" customFormat="1" ht="108.75" customHeight="1" x14ac:dyDescent="0.25">
      <c r="A221" s="53" t="s">
        <v>888</v>
      </c>
      <c r="B221" s="53">
        <v>3339039</v>
      </c>
      <c r="C221" s="53">
        <v>1</v>
      </c>
      <c r="D221" s="101"/>
      <c r="E221" s="57" t="s">
        <v>890</v>
      </c>
      <c r="F221" s="53" t="s">
        <v>478</v>
      </c>
      <c r="G221" s="91"/>
      <c r="H221" s="91"/>
      <c r="I221" s="54" t="s">
        <v>138</v>
      </c>
      <c r="J221" s="54" t="s">
        <v>138</v>
      </c>
      <c r="K221" s="55" t="s">
        <v>138</v>
      </c>
      <c r="L221" s="55" t="s">
        <v>675</v>
      </c>
      <c r="M221" s="53" t="s">
        <v>231</v>
      </c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1"/>
    </row>
    <row r="222" spans="1:45" s="52" customFormat="1" ht="108.75" customHeight="1" x14ac:dyDescent="0.25">
      <c r="A222" s="53" t="s">
        <v>888</v>
      </c>
      <c r="B222" s="53">
        <v>3339039</v>
      </c>
      <c r="C222" s="53">
        <v>1</v>
      </c>
      <c r="D222" s="101"/>
      <c r="E222" s="57" t="s">
        <v>890</v>
      </c>
      <c r="F222" s="53" t="s">
        <v>478</v>
      </c>
      <c r="G222" s="91"/>
      <c r="H222" s="91"/>
      <c r="I222" s="54" t="s">
        <v>138</v>
      </c>
      <c r="J222" s="54" t="s">
        <v>138</v>
      </c>
      <c r="K222" s="55" t="s">
        <v>138</v>
      </c>
      <c r="L222" s="55" t="s">
        <v>675</v>
      </c>
      <c r="M222" s="53" t="s">
        <v>231</v>
      </c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1"/>
    </row>
    <row r="223" spans="1:45" s="52" customFormat="1" ht="108.75" customHeight="1" x14ac:dyDescent="0.25">
      <c r="A223" s="53" t="s">
        <v>889</v>
      </c>
      <c r="B223" s="53">
        <v>3339039</v>
      </c>
      <c r="C223" s="53">
        <v>1</v>
      </c>
      <c r="D223" s="102"/>
      <c r="E223" s="57" t="s">
        <v>890</v>
      </c>
      <c r="F223" s="53" t="s">
        <v>478</v>
      </c>
      <c r="G223" s="92"/>
      <c r="H223" s="92"/>
      <c r="I223" s="54" t="s">
        <v>138</v>
      </c>
      <c r="J223" s="54" t="s">
        <v>138</v>
      </c>
      <c r="K223" s="55" t="s">
        <v>138</v>
      </c>
      <c r="L223" s="55" t="s">
        <v>675</v>
      </c>
      <c r="M223" s="53" t="s">
        <v>231</v>
      </c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1"/>
    </row>
    <row r="224" spans="1:45" s="52" customFormat="1" ht="108.75" customHeight="1" x14ac:dyDescent="0.25">
      <c r="A224" s="53" t="s">
        <v>892</v>
      </c>
      <c r="B224" s="53">
        <v>339039</v>
      </c>
      <c r="C224" s="53">
        <v>1</v>
      </c>
      <c r="D224" s="57" t="s">
        <v>891</v>
      </c>
      <c r="E224" s="57" t="s">
        <v>893</v>
      </c>
      <c r="F224" s="53" t="s">
        <v>478</v>
      </c>
      <c r="G224" s="58">
        <v>11760167.560000001</v>
      </c>
      <c r="H224" s="58">
        <v>11760167.560000001</v>
      </c>
      <c r="I224" s="54" t="s">
        <v>138</v>
      </c>
      <c r="J224" s="54" t="s">
        <v>138</v>
      </c>
      <c r="K224" s="55" t="s">
        <v>138</v>
      </c>
      <c r="L224" s="55" t="s">
        <v>675</v>
      </c>
      <c r="M224" s="53" t="s">
        <v>231</v>
      </c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1"/>
    </row>
    <row r="225" spans="1:45" s="52" customFormat="1" ht="108.75" customHeight="1" x14ac:dyDescent="0.25">
      <c r="A225" s="53" t="s">
        <v>986</v>
      </c>
      <c r="B225" s="53">
        <v>3339039</v>
      </c>
      <c r="C225" s="53">
        <v>1</v>
      </c>
      <c r="D225" s="57" t="s">
        <v>985</v>
      </c>
      <c r="E225" s="57" t="s">
        <v>987</v>
      </c>
      <c r="F225" s="53" t="s">
        <v>115</v>
      </c>
      <c r="G225" s="58">
        <v>28795756.510000002</v>
      </c>
      <c r="H225" s="58">
        <v>28795756.510000002</v>
      </c>
      <c r="I225" s="54" t="s">
        <v>138</v>
      </c>
      <c r="J225" s="54" t="s">
        <v>138</v>
      </c>
      <c r="K225" s="55" t="s">
        <v>138</v>
      </c>
      <c r="L225" s="55" t="s">
        <v>675</v>
      </c>
      <c r="M225" s="53" t="s">
        <v>231</v>
      </c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1"/>
    </row>
    <row r="226" spans="1:45" s="52" customFormat="1" ht="108.75" customHeight="1" x14ac:dyDescent="0.25">
      <c r="A226" s="53" t="s">
        <v>728</v>
      </c>
      <c r="B226" s="53">
        <v>339039</v>
      </c>
      <c r="C226" s="53">
        <v>1</v>
      </c>
      <c r="D226" s="57" t="s">
        <v>615</v>
      </c>
      <c r="E226" s="57" t="s">
        <v>984</v>
      </c>
      <c r="F226" s="53" t="s">
        <v>640</v>
      </c>
      <c r="G226" s="58">
        <v>1280</v>
      </c>
      <c r="H226" s="58">
        <v>1280</v>
      </c>
      <c r="I226" s="54" t="s">
        <v>138</v>
      </c>
      <c r="J226" s="54" t="s">
        <v>138</v>
      </c>
      <c r="K226" s="55" t="s">
        <v>138</v>
      </c>
      <c r="L226" s="55" t="s">
        <v>675</v>
      </c>
      <c r="M226" s="53" t="s">
        <v>224</v>
      </c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1"/>
    </row>
    <row r="227" spans="1:45" s="52" customFormat="1" ht="108.75" customHeight="1" x14ac:dyDescent="0.25">
      <c r="A227" s="53" t="s">
        <v>1045</v>
      </c>
      <c r="B227" s="53">
        <v>339039</v>
      </c>
      <c r="C227" s="53">
        <v>1</v>
      </c>
      <c r="D227" s="100" t="s">
        <v>935</v>
      </c>
      <c r="E227" s="57" t="s">
        <v>936</v>
      </c>
      <c r="F227" s="53" t="s">
        <v>223</v>
      </c>
      <c r="G227" s="90">
        <v>135800</v>
      </c>
      <c r="H227" s="90">
        <v>135800</v>
      </c>
      <c r="I227" s="54" t="s">
        <v>138</v>
      </c>
      <c r="J227" s="54" t="s">
        <v>138</v>
      </c>
      <c r="K227" s="55" t="s">
        <v>138</v>
      </c>
      <c r="L227" s="55" t="s">
        <v>675</v>
      </c>
      <c r="M227" s="53" t="s">
        <v>224</v>
      </c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1"/>
    </row>
    <row r="228" spans="1:45" s="52" customFormat="1" ht="108.75" customHeight="1" x14ac:dyDescent="0.25">
      <c r="A228" s="53" t="s">
        <v>1046</v>
      </c>
      <c r="B228" s="53">
        <v>339039</v>
      </c>
      <c r="C228" s="53">
        <v>1</v>
      </c>
      <c r="D228" s="101"/>
      <c r="E228" s="57" t="s">
        <v>936</v>
      </c>
      <c r="F228" s="53" t="s">
        <v>223</v>
      </c>
      <c r="G228" s="91"/>
      <c r="H228" s="91"/>
      <c r="I228" s="54" t="s">
        <v>138</v>
      </c>
      <c r="J228" s="54" t="s">
        <v>138</v>
      </c>
      <c r="K228" s="55" t="s">
        <v>138</v>
      </c>
      <c r="L228" s="55" t="s">
        <v>675</v>
      </c>
      <c r="M228" s="53" t="s">
        <v>224</v>
      </c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1"/>
    </row>
    <row r="229" spans="1:45" s="52" customFormat="1" ht="108.75" customHeight="1" x14ac:dyDescent="0.25">
      <c r="A229" s="53" t="s">
        <v>1047</v>
      </c>
      <c r="B229" s="53">
        <v>339039</v>
      </c>
      <c r="C229" s="53">
        <v>1</v>
      </c>
      <c r="D229" s="101"/>
      <c r="E229" s="57" t="s">
        <v>936</v>
      </c>
      <c r="F229" s="53" t="s">
        <v>223</v>
      </c>
      <c r="G229" s="91"/>
      <c r="H229" s="91"/>
      <c r="I229" s="54" t="s">
        <v>138</v>
      </c>
      <c r="J229" s="54" t="s">
        <v>138</v>
      </c>
      <c r="K229" s="55" t="s">
        <v>138</v>
      </c>
      <c r="L229" s="55" t="s">
        <v>675</v>
      </c>
      <c r="M229" s="53" t="s">
        <v>224</v>
      </c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1"/>
    </row>
    <row r="230" spans="1:45" s="52" customFormat="1" ht="108.75" customHeight="1" x14ac:dyDescent="0.25">
      <c r="A230" s="53" t="s">
        <v>1048</v>
      </c>
      <c r="B230" s="53">
        <v>339039</v>
      </c>
      <c r="C230" s="53">
        <v>1</v>
      </c>
      <c r="D230" s="102"/>
      <c r="E230" s="57" t="s">
        <v>936</v>
      </c>
      <c r="F230" s="53" t="s">
        <v>223</v>
      </c>
      <c r="G230" s="92"/>
      <c r="H230" s="92"/>
      <c r="I230" s="54" t="s">
        <v>138</v>
      </c>
      <c r="J230" s="54" t="s">
        <v>138</v>
      </c>
      <c r="K230" s="55" t="s">
        <v>138</v>
      </c>
      <c r="L230" s="55" t="s">
        <v>675</v>
      </c>
      <c r="M230" s="53" t="s">
        <v>224</v>
      </c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1"/>
    </row>
    <row r="231" spans="1:45" s="52" customFormat="1" ht="108.75" customHeight="1" x14ac:dyDescent="0.25">
      <c r="A231" s="53" t="s">
        <v>1049</v>
      </c>
      <c r="B231" s="53">
        <v>339039</v>
      </c>
      <c r="C231" s="53">
        <v>1</v>
      </c>
      <c r="D231" s="57" t="s">
        <v>937</v>
      </c>
      <c r="E231" s="57" t="s">
        <v>938</v>
      </c>
      <c r="F231" s="53" t="s">
        <v>640</v>
      </c>
      <c r="G231" s="58">
        <v>1270</v>
      </c>
      <c r="H231" s="58">
        <v>1270</v>
      </c>
      <c r="I231" s="54" t="s">
        <v>138</v>
      </c>
      <c r="J231" s="54" t="s">
        <v>138</v>
      </c>
      <c r="K231" s="55" t="s">
        <v>138</v>
      </c>
      <c r="L231" s="55" t="s">
        <v>675</v>
      </c>
      <c r="M231" s="53" t="s">
        <v>224</v>
      </c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1"/>
    </row>
    <row r="232" spans="1:45" s="52" customFormat="1" ht="108.75" customHeight="1" x14ac:dyDescent="0.25">
      <c r="A232" s="53" t="s">
        <v>919</v>
      </c>
      <c r="B232" s="53">
        <v>339039</v>
      </c>
      <c r="C232" s="53">
        <v>1</v>
      </c>
      <c r="D232" s="57" t="s">
        <v>534</v>
      </c>
      <c r="E232" s="57" t="s">
        <v>535</v>
      </c>
      <c r="F232" s="56" t="s">
        <v>526</v>
      </c>
      <c r="G232" s="58">
        <v>82500</v>
      </c>
      <c r="H232" s="58">
        <v>82500</v>
      </c>
      <c r="I232" s="53" t="s">
        <v>138</v>
      </c>
      <c r="J232" s="54" t="s">
        <v>138</v>
      </c>
      <c r="K232" s="55" t="s">
        <v>138</v>
      </c>
      <c r="L232" s="55" t="s">
        <v>675</v>
      </c>
      <c r="M232" s="53" t="s">
        <v>224</v>
      </c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1"/>
    </row>
    <row r="233" spans="1:45" s="52" customFormat="1" ht="108.75" customHeight="1" x14ac:dyDescent="0.25">
      <c r="A233" s="53" t="s">
        <v>1057</v>
      </c>
      <c r="B233" s="53">
        <v>339039</v>
      </c>
      <c r="C233" s="53">
        <v>1</v>
      </c>
      <c r="D233" s="57" t="s">
        <v>968</v>
      </c>
      <c r="E233" s="57" t="s">
        <v>969</v>
      </c>
      <c r="F233" s="53" t="s">
        <v>958</v>
      </c>
      <c r="G233" s="58">
        <v>14292</v>
      </c>
      <c r="H233" s="58">
        <v>14292</v>
      </c>
      <c r="I233" s="54" t="s">
        <v>138</v>
      </c>
      <c r="J233" s="54" t="s">
        <v>138</v>
      </c>
      <c r="K233" s="55" t="s">
        <v>138</v>
      </c>
      <c r="L233" s="55" t="s">
        <v>675</v>
      </c>
      <c r="M233" s="53" t="s">
        <v>224</v>
      </c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1"/>
    </row>
    <row r="234" spans="1:45" s="52" customFormat="1" ht="108.75" customHeight="1" x14ac:dyDescent="0.25">
      <c r="A234" s="53" t="s">
        <v>1142</v>
      </c>
      <c r="B234" s="53">
        <v>339039</v>
      </c>
      <c r="C234" s="53">
        <v>1</v>
      </c>
      <c r="D234" s="57" t="s">
        <v>1140</v>
      </c>
      <c r="E234" s="57" t="s">
        <v>1141</v>
      </c>
      <c r="F234" s="53" t="s">
        <v>645</v>
      </c>
      <c r="G234" s="58">
        <v>2000</v>
      </c>
      <c r="H234" s="58">
        <v>2000</v>
      </c>
      <c r="I234" s="54" t="s">
        <v>138</v>
      </c>
      <c r="J234" s="54" t="s">
        <v>138</v>
      </c>
      <c r="K234" s="55" t="s">
        <v>138</v>
      </c>
      <c r="L234" s="55" t="s">
        <v>675</v>
      </c>
      <c r="M234" s="53" t="s">
        <v>224</v>
      </c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1"/>
    </row>
    <row r="235" spans="1:45" s="52" customFormat="1" ht="108.75" customHeight="1" x14ac:dyDescent="0.25">
      <c r="A235" s="53" t="s">
        <v>718</v>
      </c>
      <c r="B235" s="53">
        <v>339030</v>
      </c>
      <c r="C235" s="53">
        <v>1</v>
      </c>
      <c r="D235" s="100" t="s">
        <v>511</v>
      </c>
      <c r="E235" s="57" t="s">
        <v>512</v>
      </c>
      <c r="F235" s="56" t="s">
        <v>223</v>
      </c>
      <c r="G235" s="90">
        <v>58010.6</v>
      </c>
      <c r="H235" s="90">
        <v>23339.1</v>
      </c>
      <c r="I235" s="53" t="s">
        <v>138</v>
      </c>
      <c r="J235" s="54" t="s">
        <v>138</v>
      </c>
      <c r="K235" s="55" t="s">
        <v>138</v>
      </c>
      <c r="L235" s="55" t="s">
        <v>675</v>
      </c>
      <c r="M235" s="53" t="s">
        <v>93</v>
      </c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1"/>
    </row>
    <row r="236" spans="1:45" s="52" customFormat="1" ht="108.75" customHeight="1" x14ac:dyDescent="0.25">
      <c r="A236" s="53" t="s">
        <v>719</v>
      </c>
      <c r="B236" s="53">
        <v>339030</v>
      </c>
      <c r="C236" s="53">
        <v>4</v>
      </c>
      <c r="D236" s="101"/>
      <c r="E236" s="57" t="s">
        <v>512</v>
      </c>
      <c r="F236" s="56" t="s">
        <v>223</v>
      </c>
      <c r="G236" s="91"/>
      <c r="H236" s="91"/>
      <c r="I236" s="53" t="s">
        <v>138</v>
      </c>
      <c r="J236" s="54" t="s">
        <v>138</v>
      </c>
      <c r="K236" s="55" t="s">
        <v>138</v>
      </c>
      <c r="L236" s="55" t="s">
        <v>675</v>
      </c>
      <c r="M236" s="53" t="s">
        <v>93</v>
      </c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1"/>
    </row>
    <row r="237" spans="1:45" s="52" customFormat="1" ht="108.75" customHeight="1" x14ac:dyDescent="0.25">
      <c r="A237" s="53" t="s">
        <v>720</v>
      </c>
      <c r="B237" s="53">
        <v>339030</v>
      </c>
      <c r="C237" s="53">
        <v>6</v>
      </c>
      <c r="D237" s="101"/>
      <c r="E237" s="57" t="s">
        <v>512</v>
      </c>
      <c r="F237" s="56" t="s">
        <v>223</v>
      </c>
      <c r="G237" s="91"/>
      <c r="H237" s="91"/>
      <c r="I237" s="53" t="s">
        <v>138</v>
      </c>
      <c r="J237" s="54" t="s">
        <v>138</v>
      </c>
      <c r="K237" s="55" t="s">
        <v>138</v>
      </c>
      <c r="L237" s="55" t="s">
        <v>675</v>
      </c>
      <c r="M237" s="53" t="s">
        <v>93</v>
      </c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1"/>
    </row>
    <row r="238" spans="1:45" s="52" customFormat="1" ht="108.75" customHeight="1" x14ac:dyDescent="0.25">
      <c r="A238" s="53" t="s">
        <v>721</v>
      </c>
      <c r="B238" s="53">
        <v>339030</v>
      </c>
      <c r="C238" s="53">
        <v>1</v>
      </c>
      <c r="D238" s="101"/>
      <c r="E238" s="57" t="s">
        <v>512</v>
      </c>
      <c r="F238" s="56" t="s">
        <v>223</v>
      </c>
      <c r="G238" s="91"/>
      <c r="H238" s="91"/>
      <c r="I238" s="53" t="s">
        <v>138</v>
      </c>
      <c r="J238" s="54" t="s">
        <v>138</v>
      </c>
      <c r="K238" s="55" t="s">
        <v>138</v>
      </c>
      <c r="L238" s="55" t="s">
        <v>675</v>
      </c>
      <c r="M238" s="53" t="s">
        <v>93</v>
      </c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1"/>
    </row>
    <row r="239" spans="1:45" s="52" customFormat="1" ht="108.75" customHeight="1" x14ac:dyDescent="0.25">
      <c r="A239" s="53" t="s">
        <v>722</v>
      </c>
      <c r="B239" s="53">
        <v>339030</v>
      </c>
      <c r="C239" s="53">
        <v>2</v>
      </c>
      <c r="D239" s="101"/>
      <c r="E239" s="57" t="s">
        <v>512</v>
      </c>
      <c r="F239" s="56" t="s">
        <v>223</v>
      </c>
      <c r="G239" s="91"/>
      <c r="H239" s="91"/>
      <c r="I239" s="53" t="s">
        <v>138</v>
      </c>
      <c r="J239" s="54" t="s">
        <v>138</v>
      </c>
      <c r="K239" s="55" t="s">
        <v>138</v>
      </c>
      <c r="L239" s="55" t="s">
        <v>675</v>
      </c>
      <c r="M239" s="53" t="s">
        <v>93</v>
      </c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1"/>
    </row>
    <row r="240" spans="1:45" s="52" customFormat="1" ht="108.75" customHeight="1" x14ac:dyDescent="0.25">
      <c r="A240" s="53" t="s">
        <v>723</v>
      </c>
      <c r="B240" s="53">
        <v>339030</v>
      </c>
      <c r="C240" s="53">
        <v>8</v>
      </c>
      <c r="D240" s="101"/>
      <c r="E240" s="57" t="s">
        <v>512</v>
      </c>
      <c r="F240" s="56" t="s">
        <v>223</v>
      </c>
      <c r="G240" s="91"/>
      <c r="H240" s="91"/>
      <c r="I240" s="53" t="s">
        <v>138</v>
      </c>
      <c r="J240" s="54" t="s">
        <v>138</v>
      </c>
      <c r="K240" s="55" t="s">
        <v>138</v>
      </c>
      <c r="L240" s="55" t="s">
        <v>675</v>
      </c>
      <c r="M240" s="53" t="s">
        <v>93</v>
      </c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1"/>
    </row>
    <row r="241" spans="1:45" s="52" customFormat="1" ht="108.75" customHeight="1" x14ac:dyDescent="0.25">
      <c r="A241" s="53" t="s">
        <v>724</v>
      </c>
      <c r="B241" s="53">
        <v>339030</v>
      </c>
      <c r="C241" s="53">
        <v>3</v>
      </c>
      <c r="D241" s="101"/>
      <c r="E241" s="57" t="s">
        <v>512</v>
      </c>
      <c r="F241" s="56" t="s">
        <v>223</v>
      </c>
      <c r="G241" s="91"/>
      <c r="H241" s="91"/>
      <c r="I241" s="53" t="s">
        <v>138</v>
      </c>
      <c r="J241" s="54" t="s">
        <v>138</v>
      </c>
      <c r="K241" s="55" t="s">
        <v>138</v>
      </c>
      <c r="L241" s="55" t="s">
        <v>675</v>
      </c>
      <c r="M241" s="53" t="s">
        <v>93</v>
      </c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1"/>
    </row>
    <row r="242" spans="1:45" s="52" customFormat="1" ht="108.75" customHeight="1" x14ac:dyDescent="0.25">
      <c r="A242" s="53" t="s">
        <v>725</v>
      </c>
      <c r="B242" s="53">
        <v>339030</v>
      </c>
      <c r="C242" s="53">
        <v>11</v>
      </c>
      <c r="D242" s="102"/>
      <c r="E242" s="57" t="s">
        <v>512</v>
      </c>
      <c r="F242" s="56" t="s">
        <v>223</v>
      </c>
      <c r="G242" s="92"/>
      <c r="H242" s="92"/>
      <c r="I242" s="53" t="s">
        <v>138</v>
      </c>
      <c r="J242" s="54" t="s">
        <v>138</v>
      </c>
      <c r="K242" s="55" t="s">
        <v>138</v>
      </c>
      <c r="L242" s="55" t="s">
        <v>675</v>
      </c>
      <c r="M242" s="53" t="s">
        <v>93</v>
      </c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1"/>
    </row>
    <row r="243" spans="1:45" s="52" customFormat="1" ht="108.75" customHeight="1" x14ac:dyDescent="0.25">
      <c r="A243" s="53" t="s">
        <v>644</v>
      </c>
      <c r="B243" s="53">
        <v>339039</v>
      </c>
      <c r="C243" s="53">
        <v>1</v>
      </c>
      <c r="D243" s="57" t="s">
        <v>620</v>
      </c>
      <c r="E243" s="57" t="s">
        <v>635</v>
      </c>
      <c r="F243" s="56" t="s">
        <v>645</v>
      </c>
      <c r="G243" s="58">
        <v>3559480.33</v>
      </c>
      <c r="H243" s="58">
        <v>2369430.0099999998</v>
      </c>
      <c r="I243" s="53" t="s">
        <v>138</v>
      </c>
      <c r="J243" s="54" t="s">
        <v>138</v>
      </c>
      <c r="K243" s="55" t="s">
        <v>138</v>
      </c>
      <c r="L243" s="55" t="s">
        <v>675</v>
      </c>
      <c r="M243" s="53" t="s">
        <v>230</v>
      </c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1"/>
    </row>
    <row r="244" spans="1:45" s="52" customFormat="1" ht="108.75" customHeight="1" x14ac:dyDescent="0.25">
      <c r="A244" s="53" t="s">
        <v>1006</v>
      </c>
      <c r="B244" s="53">
        <v>3339039</v>
      </c>
      <c r="C244" s="53">
        <v>1</v>
      </c>
      <c r="D244" s="57" t="s">
        <v>1005</v>
      </c>
      <c r="E244" s="57" t="s">
        <v>1007</v>
      </c>
      <c r="F244" s="56" t="s">
        <v>478</v>
      </c>
      <c r="G244" s="58">
        <v>75184552</v>
      </c>
      <c r="H244" s="58">
        <v>75184552</v>
      </c>
      <c r="I244" s="54" t="s">
        <v>138</v>
      </c>
      <c r="J244" s="54" t="s">
        <v>138</v>
      </c>
      <c r="K244" s="55" t="s">
        <v>138</v>
      </c>
      <c r="L244" s="55" t="s">
        <v>675</v>
      </c>
      <c r="M244" s="53" t="s">
        <v>231</v>
      </c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1"/>
    </row>
    <row r="245" spans="1:45" s="52" customFormat="1" ht="108.75" customHeight="1" x14ac:dyDescent="0.25">
      <c r="A245" s="53" t="s">
        <v>1067</v>
      </c>
      <c r="B245" s="53">
        <v>339039</v>
      </c>
      <c r="C245" s="53">
        <v>2</v>
      </c>
      <c r="D245" s="57" t="s">
        <v>1065</v>
      </c>
      <c r="E245" s="57" t="s">
        <v>1066</v>
      </c>
      <c r="F245" s="56" t="s">
        <v>967</v>
      </c>
      <c r="G245" s="58">
        <v>3680</v>
      </c>
      <c r="H245" s="58">
        <v>3680</v>
      </c>
      <c r="I245" s="54" t="s">
        <v>138</v>
      </c>
      <c r="J245" s="54" t="s">
        <v>138</v>
      </c>
      <c r="K245" s="55" t="s">
        <v>138</v>
      </c>
      <c r="L245" s="55" t="s">
        <v>675</v>
      </c>
      <c r="M245" s="53" t="s">
        <v>224</v>
      </c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1"/>
    </row>
    <row r="246" spans="1:45" s="52" customFormat="1" ht="108.75" customHeight="1" x14ac:dyDescent="0.25">
      <c r="A246" s="53" t="s">
        <v>1030</v>
      </c>
      <c r="B246" s="53">
        <v>3339039</v>
      </c>
      <c r="C246" s="53">
        <v>1</v>
      </c>
      <c r="D246" s="57" t="s">
        <v>1029</v>
      </c>
      <c r="E246" s="57" t="s">
        <v>1031</v>
      </c>
      <c r="F246" s="56" t="s">
        <v>115</v>
      </c>
      <c r="G246" s="58">
        <v>5782451.7699999996</v>
      </c>
      <c r="H246" s="58">
        <v>5782451.7699999996</v>
      </c>
      <c r="I246" s="54" t="s">
        <v>138</v>
      </c>
      <c r="J246" s="54" t="s">
        <v>138</v>
      </c>
      <c r="K246" s="55" t="s">
        <v>138</v>
      </c>
      <c r="L246" s="55" t="s">
        <v>675</v>
      </c>
      <c r="M246" s="53" t="s">
        <v>231</v>
      </c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1"/>
    </row>
    <row r="247" spans="1:45" s="52" customFormat="1" ht="108.75" customHeight="1" x14ac:dyDescent="0.25">
      <c r="A247" s="53" t="s">
        <v>900</v>
      </c>
      <c r="B247" s="53">
        <v>339039</v>
      </c>
      <c r="C247" s="53">
        <v>1</v>
      </c>
      <c r="D247" s="57" t="s">
        <v>898</v>
      </c>
      <c r="E247" s="57" t="s">
        <v>901</v>
      </c>
      <c r="F247" s="53" t="s">
        <v>97</v>
      </c>
      <c r="G247" s="58">
        <v>600</v>
      </c>
      <c r="H247" s="58">
        <v>600</v>
      </c>
      <c r="I247" s="54" t="s">
        <v>138</v>
      </c>
      <c r="J247" s="54" t="s">
        <v>138</v>
      </c>
      <c r="K247" s="55" t="s">
        <v>138</v>
      </c>
      <c r="L247" s="55" t="s">
        <v>675</v>
      </c>
      <c r="M247" s="53" t="s">
        <v>224</v>
      </c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1"/>
    </row>
    <row r="248" spans="1:45" s="52" customFormat="1" ht="108.75" customHeight="1" x14ac:dyDescent="0.25">
      <c r="A248" s="53" t="s">
        <v>990</v>
      </c>
      <c r="B248" s="53">
        <v>3339039</v>
      </c>
      <c r="C248" s="53">
        <v>1</v>
      </c>
      <c r="D248" s="100" t="s">
        <v>989</v>
      </c>
      <c r="E248" s="57" t="s">
        <v>1001</v>
      </c>
      <c r="F248" s="56" t="s">
        <v>478</v>
      </c>
      <c r="G248" s="90">
        <v>2432174</v>
      </c>
      <c r="H248" s="90">
        <v>2432174</v>
      </c>
      <c r="I248" s="54" t="s">
        <v>138</v>
      </c>
      <c r="J248" s="54" t="s">
        <v>138</v>
      </c>
      <c r="K248" s="55" t="s">
        <v>138</v>
      </c>
      <c r="L248" s="55" t="s">
        <v>675</v>
      </c>
      <c r="M248" s="53" t="s">
        <v>231</v>
      </c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1"/>
    </row>
    <row r="249" spans="1:45" s="52" customFormat="1" ht="108.75" customHeight="1" x14ac:dyDescent="0.25">
      <c r="A249" s="53" t="s">
        <v>991</v>
      </c>
      <c r="B249" s="53">
        <v>339039</v>
      </c>
      <c r="C249" s="53">
        <v>1</v>
      </c>
      <c r="D249" s="101"/>
      <c r="E249" s="57" t="s">
        <v>1001</v>
      </c>
      <c r="F249" s="56" t="s">
        <v>478</v>
      </c>
      <c r="G249" s="91"/>
      <c r="H249" s="91"/>
      <c r="I249" s="54" t="s">
        <v>138</v>
      </c>
      <c r="J249" s="54" t="s">
        <v>138</v>
      </c>
      <c r="K249" s="55" t="s">
        <v>138</v>
      </c>
      <c r="L249" s="55" t="s">
        <v>675</v>
      </c>
      <c r="M249" s="53" t="s">
        <v>231</v>
      </c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1"/>
    </row>
    <row r="250" spans="1:45" s="52" customFormat="1" ht="108.75" customHeight="1" x14ac:dyDescent="0.25">
      <c r="A250" s="53" t="s">
        <v>992</v>
      </c>
      <c r="B250" s="53">
        <v>339039</v>
      </c>
      <c r="C250" s="53">
        <v>1</v>
      </c>
      <c r="D250" s="101"/>
      <c r="E250" s="57" t="s">
        <v>1001</v>
      </c>
      <c r="F250" s="56" t="s">
        <v>478</v>
      </c>
      <c r="G250" s="91"/>
      <c r="H250" s="91"/>
      <c r="I250" s="54" t="s">
        <v>138</v>
      </c>
      <c r="J250" s="54" t="s">
        <v>138</v>
      </c>
      <c r="K250" s="55" t="s">
        <v>138</v>
      </c>
      <c r="L250" s="55" t="s">
        <v>675</v>
      </c>
      <c r="M250" s="53" t="s">
        <v>231</v>
      </c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1"/>
    </row>
    <row r="251" spans="1:45" s="52" customFormat="1" ht="108.75" customHeight="1" x14ac:dyDescent="0.25">
      <c r="A251" s="53" t="s">
        <v>993</v>
      </c>
      <c r="B251" s="53">
        <v>339039</v>
      </c>
      <c r="C251" s="53"/>
      <c r="D251" s="101"/>
      <c r="E251" s="57" t="s">
        <v>1001</v>
      </c>
      <c r="F251" s="56" t="s">
        <v>478</v>
      </c>
      <c r="G251" s="91"/>
      <c r="H251" s="91"/>
      <c r="I251" s="54" t="s">
        <v>138</v>
      </c>
      <c r="J251" s="54" t="s">
        <v>138</v>
      </c>
      <c r="K251" s="55" t="s">
        <v>138</v>
      </c>
      <c r="L251" s="55" t="s">
        <v>675</v>
      </c>
      <c r="M251" s="53" t="s">
        <v>231</v>
      </c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1"/>
    </row>
    <row r="252" spans="1:45" s="52" customFormat="1" ht="108.75" customHeight="1" x14ac:dyDescent="0.25">
      <c r="A252" s="53" t="s">
        <v>994</v>
      </c>
      <c r="B252" s="53">
        <v>339039</v>
      </c>
      <c r="C252" s="53">
        <v>1</v>
      </c>
      <c r="D252" s="101"/>
      <c r="E252" s="57" t="s">
        <v>1001</v>
      </c>
      <c r="F252" s="56" t="s">
        <v>478</v>
      </c>
      <c r="G252" s="91"/>
      <c r="H252" s="91"/>
      <c r="I252" s="54" t="s">
        <v>138</v>
      </c>
      <c r="J252" s="54" t="s">
        <v>138</v>
      </c>
      <c r="K252" s="55" t="s">
        <v>138</v>
      </c>
      <c r="L252" s="55" t="s">
        <v>675</v>
      </c>
      <c r="M252" s="53" t="s">
        <v>231</v>
      </c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1"/>
    </row>
    <row r="253" spans="1:45" s="52" customFormat="1" ht="108.75" customHeight="1" x14ac:dyDescent="0.25">
      <c r="A253" s="53" t="s">
        <v>995</v>
      </c>
      <c r="B253" s="53">
        <v>339039</v>
      </c>
      <c r="C253" s="53">
        <v>1</v>
      </c>
      <c r="D253" s="101"/>
      <c r="E253" s="57" t="s">
        <v>1001</v>
      </c>
      <c r="F253" s="56" t="s">
        <v>478</v>
      </c>
      <c r="G253" s="91"/>
      <c r="H253" s="91"/>
      <c r="I253" s="54" t="s">
        <v>138</v>
      </c>
      <c r="J253" s="54" t="s">
        <v>138</v>
      </c>
      <c r="K253" s="55" t="s">
        <v>138</v>
      </c>
      <c r="L253" s="55" t="s">
        <v>675</v>
      </c>
      <c r="M253" s="53" t="s">
        <v>231</v>
      </c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1"/>
    </row>
    <row r="254" spans="1:45" s="52" customFormat="1" ht="108.75" customHeight="1" x14ac:dyDescent="0.25">
      <c r="A254" s="53" t="s">
        <v>996</v>
      </c>
      <c r="B254" s="53">
        <v>339039</v>
      </c>
      <c r="C254" s="53">
        <v>1</v>
      </c>
      <c r="D254" s="101"/>
      <c r="E254" s="57" t="s">
        <v>1001</v>
      </c>
      <c r="F254" s="56" t="s">
        <v>478</v>
      </c>
      <c r="G254" s="91"/>
      <c r="H254" s="91"/>
      <c r="I254" s="54" t="s">
        <v>138</v>
      </c>
      <c r="J254" s="54" t="s">
        <v>138</v>
      </c>
      <c r="K254" s="55" t="s">
        <v>138</v>
      </c>
      <c r="L254" s="55" t="s">
        <v>675</v>
      </c>
      <c r="M254" s="53" t="s">
        <v>231</v>
      </c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1"/>
    </row>
    <row r="255" spans="1:45" s="52" customFormat="1" ht="108.75" customHeight="1" x14ac:dyDescent="0.25">
      <c r="A255" s="53" t="s">
        <v>997</v>
      </c>
      <c r="B255" s="53">
        <v>339039</v>
      </c>
      <c r="C255" s="53">
        <v>1</v>
      </c>
      <c r="D255" s="101"/>
      <c r="E255" s="57" t="s">
        <v>1001</v>
      </c>
      <c r="F255" s="56" t="s">
        <v>478</v>
      </c>
      <c r="G255" s="91"/>
      <c r="H255" s="91"/>
      <c r="I255" s="54" t="s">
        <v>138</v>
      </c>
      <c r="J255" s="54" t="s">
        <v>138</v>
      </c>
      <c r="K255" s="55" t="s">
        <v>138</v>
      </c>
      <c r="L255" s="55" t="s">
        <v>675</v>
      </c>
      <c r="M255" s="53" t="s">
        <v>231</v>
      </c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1"/>
    </row>
    <row r="256" spans="1:45" s="52" customFormat="1" ht="108.75" customHeight="1" x14ac:dyDescent="0.25">
      <c r="A256" s="53" t="s">
        <v>998</v>
      </c>
      <c r="B256" s="53">
        <v>339039</v>
      </c>
      <c r="C256" s="53">
        <v>1</v>
      </c>
      <c r="D256" s="101"/>
      <c r="E256" s="57" t="s">
        <v>1001</v>
      </c>
      <c r="F256" s="56" t="s">
        <v>478</v>
      </c>
      <c r="G256" s="91"/>
      <c r="H256" s="91"/>
      <c r="I256" s="54" t="s">
        <v>138</v>
      </c>
      <c r="J256" s="54" t="s">
        <v>138</v>
      </c>
      <c r="K256" s="55" t="s">
        <v>138</v>
      </c>
      <c r="L256" s="55" t="s">
        <v>675</v>
      </c>
      <c r="M256" s="53" t="s">
        <v>231</v>
      </c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1"/>
    </row>
    <row r="257" spans="1:45" s="52" customFormat="1" ht="108.75" customHeight="1" x14ac:dyDescent="0.25">
      <c r="A257" s="53" t="s">
        <v>999</v>
      </c>
      <c r="B257" s="53">
        <v>339039</v>
      </c>
      <c r="C257" s="53">
        <v>1</v>
      </c>
      <c r="D257" s="101"/>
      <c r="E257" s="57" t="s">
        <v>1001</v>
      </c>
      <c r="F257" s="56" t="s">
        <v>478</v>
      </c>
      <c r="G257" s="91"/>
      <c r="H257" s="91"/>
      <c r="I257" s="54" t="s">
        <v>138</v>
      </c>
      <c r="J257" s="54" t="s">
        <v>138</v>
      </c>
      <c r="K257" s="55" t="s">
        <v>138</v>
      </c>
      <c r="L257" s="55" t="s">
        <v>675</v>
      </c>
      <c r="M257" s="53" t="s">
        <v>231</v>
      </c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1"/>
    </row>
    <row r="258" spans="1:45" s="52" customFormat="1" ht="108.75" customHeight="1" x14ac:dyDescent="0.25">
      <c r="A258" s="53" t="s">
        <v>1000</v>
      </c>
      <c r="B258" s="53">
        <v>339039</v>
      </c>
      <c r="C258" s="53">
        <v>1</v>
      </c>
      <c r="D258" s="102"/>
      <c r="E258" s="57" t="s">
        <v>1001</v>
      </c>
      <c r="F258" s="56" t="s">
        <v>478</v>
      </c>
      <c r="G258" s="92"/>
      <c r="H258" s="92"/>
      <c r="I258" s="54" t="s">
        <v>138</v>
      </c>
      <c r="J258" s="54" t="s">
        <v>138</v>
      </c>
      <c r="K258" s="55" t="s">
        <v>138</v>
      </c>
      <c r="L258" s="55" t="s">
        <v>675</v>
      </c>
      <c r="M258" s="53" t="s">
        <v>231</v>
      </c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1"/>
    </row>
    <row r="259" spans="1:45" s="52" customFormat="1" ht="108.75" customHeight="1" x14ac:dyDescent="0.25">
      <c r="A259" s="53" t="s">
        <v>962</v>
      </c>
      <c r="B259" s="53">
        <v>339039</v>
      </c>
      <c r="C259" s="53">
        <v>5</v>
      </c>
      <c r="D259" s="57" t="s">
        <v>961</v>
      </c>
      <c r="E259" s="57" t="s">
        <v>963</v>
      </c>
      <c r="F259" s="53" t="s">
        <v>643</v>
      </c>
      <c r="G259" s="58">
        <v>45006.68</v>
      </c>
      <c r="H259" s="58">
        <v>23198</v>
      </c>
      <c r="I259" s="54" t="s">
        <v>138</v>
      </c>
      <c r="J259" s="54" t="s">
        <v>138</v>
      </c>
      <c r="K259" s="55" t="s">
        <v>138</v>
      </c>
      <c r="L259" s="55" t="s">
        <v>675</v>
      </c>
      <c r="M259" s="53" t="s">
        <v>231</v>
      </c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1"/>
    </row>
    <row r="260" spans="1:45" s="52" customFormat="1" ht="108.75" customHeight="1" x14ac:dyDescent="0.25">
      <c r="A260" s="53" t="s">
        <v>1070</v>
      </c>
      <c r="B260" s="53">
        <v>339040</v>
      </c>
      <c r="C260" s="53">
        <v>1</v>
      </c>
      <c r="D260" s="57" t="s">
        <v>973</v>
      </c>
      <c r="E260" s="57" t="s">
        <v>974</v>
      </c>
      <c r="F260" s="53" t="s">
        <v>645</v>
      </c>
      <c r="G260" s="58">
        <v>827.1</v>
      </c>
      <c r="H260" s="58">
        <v>827</v>
      </c>
      <c r="I260" s="54" t="s">
        <v>138</v>
      </c>
      <c r="J260" s="54" t="s">
        <v>138</v>
      </c>
      <c r="K260" s="55" t="s">
        <v>138</v>
      </c>
      <c r="L260" s="55" t="s">
        <v>675</v>
      </c>
      <c r="M260" s="53" t="s">
        <v>231</v>
      </c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1"/>
    </row>
    <row r="261" spans="1:45" s="52" customFormat="1" ht="108.75" customHeight="1" x14ac:dyDescent="0.25">
      <c r="A261" s="53" t="s">
        <v>826</v>
      </c>
      <c r="B261" s="53">
        <v>339039</v>
      </c>
      <c r="C261" s="53">
        <v>1</v>
      </c>
      <c r="D261" s="57" t="s">
        <v>739</v>
      </c>
      <c r="E261" s="57" t="s">
        <v>740</v>
      </c>
      <c r="F261" s="56" t="s">
        <v>741</v>
      </c>
      <c r="G261" s="58">
        <v>40450.080000000002</v>
      </c>
      <c r="H261" s="58">
        <v>24500</v>
      </c>
      <c r="I261" s="54" t="s">
        <v>138</v>
      </c>
      <c r="J261" s="54" t="s">
        <v>138</v>
      </c>
      <c r="K261" s="55" t="s">
        <v>138</v>
      </c>
      <c r="L261" s="55" t="s">
        <v>675</v>
      </c>
      <c r="M261" s="53" t="s">
        <v>231</v>
      </c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1"/>
    </row>
    <row r="262" spans="1:45" s="52" customFormat="1" ht="108.75" customHeight="1" x14ac:dyDescent="0.25">
      <c r="A262" s="53" t="s">
        <v>1050</v>
      </c>
      <c r="B262" s="53">
        <v>339030</v>
      </c>
      <c r="C262" s="53">
        <v>2</v>
      </c>
      <c r="D262" s="100" t="s">
        <v>952</v>
      </c>
      <c r="E262" s="57" t="s">
        <v>953</v>
      </c>
      <c r="F262" s="53" t="s">
        <v>196</v>
      </c>
      <c r="G262" s="90">
        <v>443809.15</v>
      </c>
      <c r="H262" s="90">
        <v>443809.15</v>
      </c>
      <c r="I262" s="54" t="s">
        <v>138</v>
      </c>
      <c r="J262" s="54" t="s">
        <v>138</v>
      </c>
      <c r="K262" s="55" t="s">
        <v>138</v>
      </c>
      <c r="L262" s="55" t="s">
        <v>675</v>
      </c>
      <c r="M262" s="53" t="s">
        <v>224</v>
      </c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1"/>
    </row>
    <row r="263" spans="1:45" s="52" customFormat="1" ht="108.75" customHeight="1" x14ac:dyDescent="0.25">
      <c r="A263" s="53" t="s">
        <v>1051</v>
      </c>
      <c r="B263" s="53">
        <v>449052</v>
      </c>
      <c r="C263" s="53">
        <v>1</v>
      </c>
      <c r="D263" s="102"/>
      <c r="E263" s="57" t="s">
        <v>953</v>
      </c>
      <c r="F263" s="53" t="s">
        <v>196</v>
      </c>
      <c r="G263" s="92"/>
      <c r="H263" s="92"/>
      <c r="I263" s="54" t="s">
        <v>138</v>
      </c>
      <c r="J263" s="54" t="s">
        <v>138</v>
      </c>
      <c r="K263" s="55" t="s">
        <v>138</v>
      </c>
      <c r="L263" s="55" t="s">
        <v>675</v>
      </c>
      <c r="M263" s="53" t="s">
        <v>224</v>
      </c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1"/>
    </row>
    <row r="264" spans="1:45" s="52" customFormat="1" ht="108.75" customHeight="1" x14ac:dyDescent="0.25">
      <c r="A264" s="53" t="s">
        <v>1095</v>
      </c>
      <c r="B264" s="53">
        <v>3339039</v>
      </c>
      <c r="C264" s="53">
        <v>1</v>
      </c>
      <c r="D264" s="57" t="s">
        <v>1093</v>
      </c>
      <c r="E264" s="57" t="s">
        <v>1094</v>
      </c>
      <c r="F264" s="53" t="s">
        <v>115</v>
      </c>
      <c r="G264" s="58">
        <v>41538236.920000002</v>
      </c>
      <c r="H264" s="58">
        <v>41538236.920000002</v>
      </c>
      <c r="I264" s="54" t="s">
        <v>138</v>
      </c>
      <c r="J264" s="54" t="s">
        <v>138</v>
      </c>
      <c r="K264" s="55" t="s">
        <v>138</v>
      </c>
      <c r="L264" s="55" t="s">
        <v>675</v>
      </c>
      <c r="M264" s="53" t="s">
        <v>231</v>
      </c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1"/>
    </row>
    <row r="265" spans="1:45" s="52" customFormat="1" ht="108.75" customHeight="1" x14ac:dyDescent="0.25">
      <c r="A265" s="53" t="s">
        <v>1103</v>
      </c>
      <c r="B265" s="53">
        <v>3339039</v>
      </c>
      <c r="C265" s="53">
        <v>1</v>
      </c>
      <c r="D265" s="57" t="s">
        <v>1102</v>
      </c>
      <c r="E265" s="57" t="s">
        <v>1104</v>
      </c>
      <c r="F265" s="53" t="s">
        <v>478</v>
      </c>
      <c r="G265" s="58">
        <v>6427529.1299999999</v>
      </c>
      <c r="H265" s="58">
        <v>6427529.1299999999</v>
      </c>
      <c r="I265" s="54" t="s">
        <v>138</v>
      </c>
      <c r="J265" s="54" t="s">
        <v>138</v>
      </c>
      <c r="K265" s="55" t="s">
        <v>138</v>
      </c>
      <c r="L265" s="55" t="s">
        <v>675</v>
      </c>
      <c r="M265" s="53" t="s">
        <v>231</v>
      </c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1"/>
    </row>
    <row r="266" spans="1:45" s="52" customFormat="1" ht="108.75" customHeight="1" x14ac:dyDescent="0.25">
      <c r="A266" s="53" t="s">
        <v>1139</v>
      </c>
      <c r="B266" s="53">
        <v>339039</v>
      </c>
      <c r="C266" s="53">
        <v>1</v>
      </c>
      <c r="D266" s="57" t="s">
        <v>1137</v>
      </c>
      <c r="E266" s="57" t="s">
        <v>1138</v>
      </c>
      <c r="F266" s="53" t="s">
        <v>478</v>
      </c>
      <c r="G266" s="58">
        <v>170000</v>
      </c>
      <c r="H266" s="58">
        <v>170000</v>
      </c>
      <c r="I266" s="54" t="s">
        <v>138</v>
      </c>
      <c r="J266" s="54" t="s">
        <v>138</v>
      </c>
      <c r="K266" s="55" t="s">
        <v>138</v>
      </c>
      <c r="L266" s="55" t="s">
        <v>675</v>
      </c>
      <c r="M266" s="53" t="s">
        <v>231</v>
      </c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1"/>
    </row>
    <row r="267" spans="1:45" s="52" customFormat="1" ht="108.75" customHeight="1" x14ac:dyDescent="0.25">
      <c r="A267" s="53" t="s">
        <v>1145</v>
      </c>
      <c r="B267" s="53">
        <v>339039</v>
      </c>
      <c r="C267" s="53">
        <v>1</v>
      </c>
      <c r="D267" s="57" t="s">
        <v>1143</v>
      </c>
      <c r="E267" s="57" t="s">
        <v>1144</v>
      </c>
      <c r="F267" s="53" t="s">
        <v>640</v>
      </c>
      <c r="G267" s="58">
        <v>14289.49</v>
      </c>
      <c r="H267" s="58">
        <v>14289.49</v>
      </c>
      <c r="I267" s="54" t="s">
        <v>138</v>
      </c>
      <c r="J267" s="54" t="s">
        <v>138</v>
      </c>
      <c r="K267" s="55" t="s">
        <v>138</v>
      </c>
      <c r="L267" s="55" t="s">
        <v>675</v>
      </c>
      <c r="M267" s="53" t="s">
        <v>224</v>
      </c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1"/>
    </row>
    <row r="268" spans="1:45" s="52" customFormat="1" ht="108.75" customHeight="1" x14ac:dyDescent="0.25">
      <c r="A268" s="53" t="s">
        <v>1136</v>
      </c>
      <c r="B268" s="53">
        <v>339039</v>
      </c>
      <c r="C268" s="53">
        <v>1</v>
      </c>
      <c r="D268" s="57" t="s">
        <v>1134</v>
      </c>
      <c r="E268" s="57" t="s">
        <v>1135</v>
      </c>
      <c r="F268" s="53" t="s">
        <v>478</v>
      </c>
      <c r="G268" s="58">
        <v>15250000</v>
      </c>
      <c r="H268" s="58">
        <v>15250000</v>
      </c>
      <c r="I268" s="54" t="s">
        <v>138</v>
      </c>
      <c r="J268" s="54" t="s">
        <v>138</v>
      </c>
      <c r="K268" s="55" t="s">
        <v>138</v>
      </c>
      <c r="L268" s="55" t="s">
        <v>675</v>
      </c>
      <c r="M268" s="53" t="s">
        <v>231</v>
      </c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1"/>
    </row>
    <row r="269" spans="1:45" s="52" customFormat="1" ht="108.75" customHeight="1" x14ac:dyDescent="0.25">
      <c r="A269" s="53" t="s">
        <v>1072</v>
      </c>
      <c r="B269" s="53">
        <v>339039</v>
      </c>
      <c r="C269" s="53">
        <v>1</v>
      </c>
      <c r="D269" s="100" t="s">
        <v>734</v>
      </c>
      <c r="E269" s="57" t="s">
        <v>735</v>
      </c>
      <c r="F269" s="56" t="s">
        <v>736</v>
      </c>
      <c r="G269" s="90">
        <v>15840</v>
      </c>
      <c r="H269" s="90">
        <f>6960+960</f>
        <v>7920</v>
      </c>
      <c r="I269" s="54" t="s">
        <v>138</v>
      </c>
      <c r="J269" s="54" t="s">
        <v>138</v>
      </c>
      <c r="K269" s="55" t="s">
        <v>138</v>
      </c>
      <c r="L269" s="55" t="s">
        <v>675</v>
      </c>
      <c r="M269" s="53" t="s">
        <v>231</v>
      </c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1"/>
    </row>
    <row r="270" spans="1:45" s="52" customFormat="1" ht="108.75" customHeight="1" x14ac:dyDescent="0.25">
      <c r="A270" s="53" t="s">
        <v>1073</v>
      </c>
      <c r="B270" s="53">
        <v>339039</v>
      </c>
      <c r="C270" s="53">
        <v>1</v>
      </c>
      <c r="D270" s="102"/>
      <c r="E270" s="57" t="s">
        <v>735</v>
      </c>
      <c r="F270" s="56" t="s">
        <v>736</v>
      </c>
      <c r="G270" s="92"/>
      <c r="H270" s="92"/>
      <c r="I270" s="54" t="s">
        <v>138</v>
      </c>
      <c r="J270" s="54" t="s">
        <v>138</v>
      </c>
      <c r="K270" s="55" t="s">
        <v>138</v>
      </c>
      <c r="L270" s="55" t="s">
        <v>675</v>
      </c>
      <c r="M270" s="53" t="s">
        <v>231</v>
      </c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1"/>
    </row>
    <row r="271" spans="1:45" s="52" customFormat="1" ht="108.75" customHeight="1" x14ac:dyDescent="0.25">
      <c r="A271" s="53" t="s">
        <v>1101</v>
      </c>
      <c r="B271" s="53">
        <v>3339039</v>
      </c>
      <c r="C271" s="53">
        <v>1</v>
      </c>
      <c r="D271" s="57" t="s">
        <v>1099</v>
      </c>
      <c r="E271" s="57" t="s">
        <v>1100</v>
      </c>
      <c r="F271" s="53" t="s">
        <v>478</v>
      </c>
      <c r="G271" s="58">
        <v>448500</v>
      </c>
      <c r="H271" s="58">
        <v>448500</v>
      </c>
      <c r="I271" s="54" t="s">
        <v>138</v>
      </c>
      <c r="J271" s="54" t="s">
        <v>138</v>
      </c>
      <c r="K271" s="55" t="s">
        <v>138</v>
      </c>
      <c r="L271" s="55" t="s">
        <v>675</v>
      </c>
      <c r="M271" s="53" t="s">
        <v>231</v>
      </c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1"/>
    </row>
    <row r="272" spans="1:45" s="52" customFormat="1" ht="108.75" customHeight="1" x14ac:dyDescent="0.25">
      <c r="A272" s="53" t="s">
        <v>1119</v>
      </c>
      <c r="B272" s="53">
        <v>339039</v>
      </c>
      <c r="C272" s="53">
        <v>1</v>
      </c>
      <c r="D272" s="57" t="s">
        <v>1117</v>
      </c>
      <c r="E272" s="57" t="s">
        <v>1118</v>
      </c>
      <c r="F272" s="53" t="s">
        <v>1117</v>
      </c>
      <c r="G272" s="58">
        <v>18000</v>
      </c>
      <c r="H272" s="58">
        <v>18000</v>
      </c>
      <c r="I272" s="54" t="s">
        <v>138</v>
      </c>
      <c r="J272" s="54" t="s">
        <v>138</v>
      </c>
      <c r="K272" s="55" t="s">
        <v>138</v>
      </c>
      <c r="L272" s="55" t="s">
        <v>675</v>
      </c>
      <c r="M272" s="53" t="s">
        <v>224</v>
      </c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1"/>
    </row>
    <row r="273" spans="1:45" s="52" customFormat="1" ht="108.75" customHeight="1" x14ac:dyDescent="0.25">
      <c r="A273" s="53" t="s">
        <v>1027</v>
      </c>
      <c r="B273" s="53">
        <v>339039</v>
      </c>
      <c r="C273" s="53">
        <v>1</v>
      </c>
      <c r="D273" s="57" t="s">
        <v>1026</v>
      </c>
      <c r="E273" s="57" t="s">
        <v>1028</v>
      </c>
      <c r="F273" s="56" t="s">
        <v>115</v>
      </c>
      <c r="G273" s="58">
        <v>5164931.0999999996</v>
      </c>
      <c r="H273" s="58">
        <v>5164931.0999999996</v>
      </c>
      <c r="I273" s="54" t="s">
        <v>138</v>
      </c>
      <c r="J273" s="54" t="s">
        <v>138</v>
      </c>
      <c r="K273" s="55" t="s">
        <v>138</v>
      </c>
      <c r="L273" s="55" t="s">
        <v>675</v>
      </c>
      <c r="M273" s="53" t="s">
        <v>231</v>
      </c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1"/>
    </row>
    <row r="274" spans="1:45" ht="30" customHeight="1" x14ac:dyDescent="0.25">
      <c r="A274" s="53" t="s">
        <v>1021</v>
      </c>
      <c r="B274" s="53">
        <v>3339039</v>
      </c>
      <c r="C274" s="53">
        <v>1</v>
      </c>
      <c r="D274" s="57" t="s">
        <v>1020</v>
      </c>
      <c r="E274" s="57" t="s">
        <v>1022</v>
      </c>
      <c r="F274" s="56" t="s">
        <v>478</v>
      </c>
      <c r="G274" s="58">
        <v>130944.29</v>
      </c>
      <c r="H274" s="58">
        <v>130944.29</v>
      </c>
      <c r="I274" s="54" t="s">
        <v>138</v>
      </c>
      <c r="J274" s="54" t="s">
        <v>138</v>
      </c>
      <c r="K274" s="55" t="s">
        <v>138</v>
      </c>
      <c r="L274" s="55" t="s">
        <v>675</v>
      </c>
      <c r="M274" s="53" t="s">
        <v>231</v>
      </c>
    </row>
    <row r="275" spans="1:45" s="52" customFormat="1" ht="108.75" customHeight="1" x14ac:dyDescent="0.25">
      <c r="A275" s="53" t="s">
        <v>1019</v>
      </c>
      <c r="B275" s="53">
        <v>3339039</v>
      </c>
      <c r="C275" s="53">
        <v>1</v>
      </c>
      <c r="D275" s="57" t="s">
        <v>1017</v>
      </c>
      <c r="E275" s="57" t="s">
        <v>1018</v>
      </c>
      <c r="F275" s="56" t="s">
        <v>478</v>
      </c>
      <c r="G275" s="58">
        <v>2219761</v>
      </c>
      <c r="H275" s="58">
        <v>2219761</v>
      </c>
      <c r="I275" s="54" t="s">
        <v>138</v>
      </c>
      <c r="J275" s="54" t="s">
        <v>138</v>
      </c>
      <c r="K275" s="55" t="s">
        <v>138</v>
      </c>
      <c r="L275" s="55" t="s">
        <v>675</v>
      </c>
      <c r="M275" s="53" t="s">
        <v>231</v>
      </c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1"/>
    </row>
    <row r="276" spans="1:45" s="52" customFormat="1" ht="108.75" customHeight="1" x14ac:dyDescent="0.25">
      <c r="A276" s="53" t="s">
        <v>1016</v>
      </c>
      <c r="B276" s="53">
        <v>3339039</v>
      </c>
      <c r="C276" s="53">
        <v>1</v>
      </c>
      <c r="D276" s="57" t="s">
        <v>1014</v>
      </c>
      <c r="E276" s="57" t="s">
        <v>1015</v>
      </c>
      <c r="F276" s="56" t="s">
        <v>478</v>
      </c>
      <c r="G276" s="58">
        <v>4816285.3499999996</v>
      </c>
      <c r="H276" s="58">
        <v>4816285.3499999996</v>
      </c>
      <c r="I276" s="54" t="s">
        <v>138</v>
      </c>
      <c r="J276" s="54" t="s">
        <v>138</v>
      </c>
      <c r="K276" s="55" t="s">
        <v>138</v>
      </c>
      <c r="L276" s="55" t="s">
        <v>675</v>
      </c>
      <c r="M276" s="53" t="s">
        <v>231</v>
      </c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1"/>
    </row>
    <row r="277" spans="1:45" s="52" customFormat="1" ht="108.75" customHeight="1" x14ac:dyDescent="0.25">
      <c r="A277" s="53" t="s">
        <v>1012</v>
      </c>
      <c r="B277" s="53">
        <v>3339039</v>
      </c>
      <c r="C277" s="53">
        <v>1</v>
      </c>
      <c r="D277" s="57" t="s">
        <v>1011</v>
      </c>
      <c r="E277" s="57" t="s">
        <v>1013</v>
      </c>
      <c r="F277" s="56" t="s">
        <v>478</v>
      </c>
      <c r="G277" s="58">
        <v>62000000</v>
      </c>
      <c r="H277" s="58">
        <v>62000000</v>
      </c>
      <c r="I277" s="54" t="s">
        <v>138</v>
      </c>
      <c r="J277" s="54" t="s">
        <v>138</v>
      </c>
      <c r="K277" s="55" t="s">
        <v>138</v>
      </c>
      <c r="L277" s="55" t="s">
        <v>675</v>
      </c>
      <c r="M277" s="53" t="s">
        <v>231</v>
      </c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1"/>
    </row>
    <row r="278" spans="1:45" s="52" customFormat="1" ht="108.75" customHeight="1" x14ac:dyDescent="0.25">
      <c r="A278" s="53" t="s">
        <v>1107</v>
      </c>
      <c r="B278" s="53">
        <v>3339039</v>
      </c>
      <c r="C278" s="53">
        <v>1</v>
      </c>
      <c r="D278" s="57" t="s">
        <v>1105</v>
      </c>
      <c r="E278" s="57" t="s">
        <v>1106</v>
      </c>
      <c r="F278" s="56" t="s">
        <v>210</v>
      </c>
      <c r="G278" s="58">
        <v>18843638.23</v>
      </c>
      <c r="H278" s="58">
        <v>18843638.23</v>
      </c>
      <c r="I278" s="54" t="s">
        <v>138</v>
      </c>
      <c r="J278" s="54" t="s">
        <v>138</v>
      </c>
      <c r="K278" s="55" t="s">
        <v>138</v>
      </c>
      <c r="L278" s="55" t="s">
        <v>675</v>
      </c>
      <c r="M278" s="53" t="s">
        <v>231</v>
      </c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1"/>
    </row>
    <row r="279" spans="1:45" s="52" customFormat="1" ht="108.75" customHeight="1" x14ac:dyDescent="0.25">
      <c r="A279" s="53" t="s">
        <v>663</v>
      </c>
      <c r="B279" s="53">
        <v>339039</v>
      </c>
      <c r="C279" s="53">
        <v>1</v>
      </c>
      <c r="D279" s="57" t="s">
        <v>656</v>
      </c>
      <c r="E279" s="57" t="s">
        <v>661</v>
      </c>
      <c r="F279" s="56" t="s">
        <v>437</v>
      </c>
      <c r="G279" s="58">
        <v>2088762</v>
      </c>
      <c r="H279" s="58">
        <v>2088762</v>
      </c>
      <c r="I279" s="54" t="s">
        <v>138</v>
      </c>
      <c r="J279" s="54" t="s">
        <v>138</v>
      </c>
      <c r="K279" s="55" t="s">
        <v>138</v>
      </c>
      <c r="L279" s="55" t="s">
        <v>675</v>
      </c>
      <c r="M279" s="53" t="s">
        <v>231</v>
      </c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1"/>
    </row>
    <row r="280" spans="1:45" s="52" customFormat="1" ht="108.75" customHeight="1" x14ac:dyDescent="0.25">
      <c r="A280" s="53" t="s">
        <v>557</v>
      </c>
      <c r="B280" s="53">
        <v>449052</v>
      </c>
      <c r="C280" s="53">
        <v>2</v>
      </c>
      <c r="D280" s="100" t="s">
        <v>424</v>
      </c>
      <c r="E280" s="53" t="s">
        <v>425</v>
      </c>
      <c r="F280" s="56" t="s">
        <v>223</v>
      </c>
      <c r="G280" s="90">
        <v>597609.76</v>
      </c>
      <c r="H280" s="90">
        <v>354364.28</v>
      </c>
      <c r="I280" s="53" t="s">
        <v>138</v>
      </c>
      <c r="J280" s="54" t="s">
        <v>138</v>
      </c>
      <c r="K280" s="55" t="s">
        <v>138</v>
      </c>
      <c r="L280" s="55" t="s">
        <v>675</v>
      </c>
      <c r="M280" s="53" t="s">
        <v>93</v>
      </c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1"/>
    </row>
    <row r="281" spans="1:45" s="52" customFormat="1" ht="108.75" customHeight="1" x14ac:dyDescent="0.25">
      <c r="A281" s="53" t="s">
        <v>558</v>
      </c>
      <c r="B281" s="53">
        <v>449052</v>
      </c>
      <c r="C281" s="53">
        <v>1</v>
      </c>
      <c r="D281" s="101"/>
      <c r="E281" s="53" t="s">
        <v>425</v>
      </c>
      <c r="F281" s="56" t="s">
        <v>223</v>
      </c>
      <c r="G281" s="91"/>
      <c r="H281" s="91"/>
      <c r="I281" s="53" t="s">
        <v>138</v>
      </c>
      <c r="J281" s="54" t="s">
        <v>138</v>
      </c>
      <c r="K281" s="55" t="s">
        <v>138</v>
      </c>
      <c r="L281" s="55" t="s">
        <v>675</v>
      </c>
      <c r="M281" s="53" t="s">
        <v>93</v>
      </c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1"/>
    </row>
    <row r="282" spans="1:45" s="52" customFormat="1" ht="108.75" customHeight="1" x14ac:dyDescent="0.25">
      <c r="A282" s="53" t="s">
        <v>559</v>
      </c>
      <c r="B282" s="53">
        <v>449052</v>
      </c>
      <c r="C282" s="53">
        <v>1</v>
      </c>
      <c r="D282" s="101"/>
      <c r="E282" s="53" t="s">
        <v>425</v>
      </c>
      <c r="F282" s="56" t="s">
        <v>223</v>
      </c>
      <c r="G282" s="91"/>
      <c r="H282" s="91"/>
      <c r="I282" s="53" t="s">
        <v>138</v>
      </c>
      <c r="J282" s="54" t="s">
        <v>138</v>
      </c>
      <c r="K282" s="55" t="s">
        <v>138</v>
      </c>
      <c r="L282" s="55" t="s">
        <v>675</v>
      </c>
      <c r="M282" s="53" t="s">
        <v>93</v>
      </c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1"/>
    </row>
    <row r="283" spans="1:45" s="52" customFormat="1" ht="108.75" customHeight="1" x14ac:dyDescent="0.25">
      <c r="A283" s="53" t="s">
        <v>560</v>
      </c>
      <c r="B283" s="53">
        <v>449052</v>
      </c>
      <c r="C283" s="53">
        <v>2</v>
      </c>
      <c r="D283" s="101"/>
      <c r="E283" s="53" t="s">
        <v>425</v>
      </c>
      <c r="F283" s="56" t="s">
        <v>223</v>
      </c>
      <c r="G283" s="91"/>
      <c r="H283" s="91"/>
      <c r="I283" s="53" t="s">
        <v>138</v>
      </c>
      <c r="J283" s="54" t="s">
        <v>138</v>
      </c>
      <c r="K283" s="55" t="s">
        <v>138</v>
      </c>
      <c r="L283" s="55" t="s">
        <v>675</v>
      </c>
      <c r="M283" s="53" t="s">
        <v>93</v>
      </c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1"/>
    </row>
    <row r="284" spans="1:45" s="52" customFormat="1" ht="108.75" customHeight="1" x14ac:dyDescent="0.25">
      <c r="A284" s="53" t="s">
        <v>561</v>
      </c>
      <c r="B284" s="53">
        <v>449052</v>
      </c>
      <c r="C284" s="53">
        <v>1</v>
      </c>
      <c r="D284" s="101"/>
      <c r="E284" s="53" t="s">
        <v>425</v>
      </c>
      <c r="F284" s="56" t="s">
        <v>223</v>
      </c>
      <c r="G284" s="91"/>
      <c r="H284" s="91"/>
      <c r="I284" s="53" t="s">
        <v>138</v>
      </c>
      <c r="J284" s="54" t="s">
        <v>138</v>
      </c>
      <c r="K284" s="55" t="s">
        <v>138</v>
      </c>
      <c r="L284" s="55" t="s">
        <v>675</v>
      </c>
      <c r="M284" s="53" t="s">
        <v>93</v>
      </c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1"/>
    </row>
    <row r="285" spans="1:45" s="52" customFormat="1" ht="108.75" customHeight="1" x14ac:dyDescent="0.25">
      <c r="A285" s="53" t="s">
        <v>589</v>
      </c>
      <c r="B285" s="53">
        <v>449052</v>
      </c>
      <c r="C285" s="53">
        <v>1</v>
      </c>
      <c r="D285" s="101"/>
      <c r="E285" s="53" t="s">
        <v>425</v>
      </c>
      <c r="F285" s="56" t="s">
        <v>223</v>
      </c>
      <c r="G285" s="91"/>
      <c r="H285" s="91"/>
      <c r="I285" s="53" t="s">
        <v>138</v>
      </c>
      <c r="J285" s="54" t="s">
        <v>138</v>
      </c>
      <c r="K285" s="55" t="s">
        <v>138</v>
      </c>
      <c r="L285" s="55" t="s">
        <v>675</v>
      </c>
      <c r="M285" s="53" t="s">
        <v>93</v>
      </c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1"/>
    </row>
    <row r="286" spans="1:45" s="52" customFormat="1" ht="108.75" customHeight="1" x14ac:dyDescent="0.25">
      <c r="A286" s="53" t="s">
        <v>562</v>
      </c>
      <c r="B286" s="53">
        <v>449052</v>
      </c>
      <c r="C286" s="53">
        <v>1</v>
      </c>
      <c r="D286" s="101"/>
      <c r="E286" s="53" t="s">
        <v>425</v>
      </c>
      <c r="F286" s="56" t="s">
        <v>223</v>
      </c>
      <c r="G286" s="91"/>
      <c r="H286" s="91"/>
      <c r="I286" s="53" t="s">
        <v>138</v>
      </c>
      <c r="J286" s="54" t="s">
        <v>138</v>
      </c>
      <c r="K286" s="55" t="s">
        <v>138</v>
      </c>
      <c r="L286" s="55" t="s">
        <v>675</v>
      </c>
      <c r="M286" s="53" t="s">
        <v>93</v>
      </c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1"/>
    </row>
    <row r="287" spans="1:45" s="52" customFormat="1" ht="108.75" customHeight="1" x14ac:dyDescent="0.25">
      <c r="A287" s="53" t="s">
        <v>563</v>
      </c>
      <c r="B287" s="53">
        <v>449052</v>
      </c>
      <c r="C287" s="53">
        <v>1</v>
      </c>
      <c r="D287" s="101"/>
      <c r="E287" s="53" t="s">
        <v>425</v>
      </c>
      <c r="F287" s="56" t="s">
        <v>223</v>
      </c>
      <c r="G287" s="91"/>
      <c r="H287" s="91"/>
      <c r="I287" s="53" t="s">
        <v>138</v>
      </c>
      <c r="J287" s="54" t="s">
        <v>138</v>
      </c>
      <c r="K287" s="55" t="s">
        <v>138</v>
      </c>
      <c r="L287" s="55" t="s">
        <v>675</v>
      </c>
      <c r="M287" s="53" t="s">
        <v>93</v>
      </c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1"/>
    </row>
    <row r="288" spans="1:45" s="52" customFormat="1" ht="60.75" customHeight="1" x14ac:dyDescent="0.25">
      <c r="A288" s="53" t="s">
        <v>564</v>
      </c>
      <c r="B288" s="53">
        <v>449052</v>
      </c>
      <c r="C288" s="53">
        <v>1</v>
      </c>
      <c r="D288" s="101"/>
      <c r="E288" s="53" t="s">
        <v>425</v>
      </c>
      <c r="F288" s="56" t="s">
        <v>223</v>
      </c>
      <c r="G288" s="91"/>
      <c r="H288" s="91"/>
      <c r="I288" s="53" t="s">
        <v>138</v>
      </c>
      <c r="J288" s="54" t="s">
        <v>138</v>
      </c>
      <c r="K288" s="55" t="s">
        <v>138</v>
      </c>
      <c r="L288" s="55" t="s">
        <v>675</v>
      </c>
      <c r="M288" s="53" t="s">
        <v>93</v>
      </c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1"/>
    </row>
    <row r="289" spans="1:45" s="52" customFormat="1" ht="108.75" customHeight="1" x14ac:dyDescent="0.25">
      <c r="A289" s="53" t="s">
        <v>565</v>
      </c>
      <c r="B289" s="53">
        <v>449052</v>
      </c>
      <c r="C289" s="53">
        <v>1</v>
      </c>
      <c r="D289" s="101"/>
      <c r="E289" s="53" t="s">
        <v>425</v>
      </c>
      <c r="F289" s="56" t="s">
        <v>223</v>
      </c>
      <c r="G289" s="91"/>
      <c r="H289" s="91"/>
      <c r="I289" s="53" t="s">
        <v>138</v>
      </c>
      <c r="J289" s="54" t="s">
        <v>138</v>
      </c>
      <c r="K289" s="55" t="s">
        <v>138</v>
      </c>
      <c r="L289" s="55" t="s">
        <v>675</v>
      </c>
      <c r="M289" s="53" t="s">
        <v>93</v>
      </c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1"/>
    </row>
    <row r="290" spans="1:45" s="52" customFormat="1" ht="102" customHeight="1" x14ac:dyDescent="0.25">
      <c r="A290" s="53" t="s">
        <v>566</v>
      </c>
      <c r="B290" s="53">
        <v>449052</v>
      </c>
      <c r="C290" s="53">
        <v>1</v>
      </c>
      <c r="D290" s="101"/>
      <c r="E290" s="53" t="s">
        <v>425</v>
      </c>
      <c r="F290" s="56" t="s">
        <v>223</v>
      </c>
      <c r="G290" s="91"/>
      <c r="H290" s="91"/>
      <c r="I290" s="53" t="s">
        <v>138</v>
      </c>
      <c r="J290" s="54" t="s">
        <v>138</v>
      </c>
      <c r="K290" s="55" t="s">
        <v>138</v>
      </c>
      <c r="L290" s="55" t="s">
        <v>675</v>
      </c>
      <c r="M290" s="53" t="s">
        <v>93</v>
      </c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1"/>
    </row>
    <row r="291" spans="1:45" s="52" customFormat="1" ht="149.25" customHeight="1" x14ac:dyDescent="0.25">
      <c r="A291" s="53" t="s">
        <v>567</v>
      </c>
      <c r="B291" s="53">
        <v>449052</v>
      </c>
      <c r="C291" s="53">
        <v>4</v>
      </c>
      <c r="D291" s="101"/>
      <c r="E291" s="53" t="s">
        <v>425</v>
      </c>
      <c r="F291" s="56" t="s">
        <v>223</v>
      </c>
      <c r="G291" s="91"/>
      <c r="H291" s="91"/>
      <c r="I291" s="53" t="s">
        <v>138</v>
      </c>
      <c r="J291" s="54" t="s">
        <v>138</v>
      </c>
      <c r="K291" s="55" t="s">
        <v>138</v>
      </c>
      <c r="L291" s="55" t="s">
        <v>675</v>
      </c>
      <c r="M291" s="53" t="s">
        <v>93</v>
      </c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1"/>
    </row>
    <row r="292" spans="1:45" s="52" customFormat="1" ht="108.75" customHeight="1" x14ac:dyDescent="0.25">
      <c r="A292" s="53" t="s">
        <v>568</v>
      </c>
      <c r="B292" s="53">
        <v>449052</v>
      </c>
      <c r="C292" s="53">
        <v>1</v>
      </c>
      <c r="D292" s="101"/>
      <c r="E292" s="53" t="s">
        <v>425</v>
      </c>
      <c r="F292" s="56" t="s">
        <v>223</v>
      </c>
      <c r="G292" s="91"/>
      <c r="H292" s="91"/>
      <c r="I292" s="53" t="s">
        <v>138</v>
      </c>
      <c r="J292" s="54" t="s">
        <v>138</v>
      </c>
      <c r="K292" s="55" t="s">
        <v>138</v>
      </c>
      <c r="L292" s="55" t="s">
        <v>675</v>
      </c>
      <c r="M292" s="53" t="s">
        <v>93</v>
      </c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1"/>
    </row>
    <row r="293" spans="1:45" s="52" customFormat="1" ht="108.75" customHeight="1" x14ac:dyDescent="0.25">
      <c r="A293" s="53" t="s">
        <v>569</v>
      </c>
      <c r="B293" s="53">
        <v>449052</v>
      </c>
      <c r="C293" s="53">
        <v>1</v>
      </c>
      <c r="D293" s="101"/>
      <c r="E293" s="53" t="s">
        <v>425</v>
      </c>
      <c r="F293" s="56" t="s">
        <v>223</v>
      </c>
      <c r="G293" s="91"/>
      <c r="H293" s="91"/>
      <c r="I293" s="53" t="s">
        <v>138</v>
      </c>
      <c r="J293" s="54" t="s">
        <v>138</v>
      </c>
      <c r="K293" s="55" t="s">
        <v>138</v>
      </c>
      <c r="L293" s="55" t="s">
        <v>675</v>
      </c>
      <c r="M293" s="53" t="s">
        <v>93</v>
      </c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1"/>
    </row>
    <row r="294" spans="1:45" s="52" customFormat="1" ht="108.75" customHeight="1" x14ac:dyDescent="0.25">
      <c r="A294" s="53" t="s">
        <v>570</v>
      </c>
      <c r="B294" s="53">
        <v>449052</v>
      </c>
      <c r="C294" s="53">
        <v>1</v>
      </c>
      <c r="D294" s="101"/>
      <c r="E294" s="53" t="s">
        <v>425</v>
      </c>
      <c r="F294" s="56" t="s">
        <v>223</v>
      </c>
      <c r="G294" s="91"/>
      <c r="H294" s="91"/>
      <c r="I294" s="53" t="s">
        <v>138</v>
      </c>
      <c r="J294" s="54" t="s">
        <v>138</v>
      </c>
      <c r="K294" s="55" t="s">
        <v>138</v>
      </c>
      <c r="L294" s="55" t="s">
        <v>675</v>
      </c>
      <c r="M294" s="53" t="s">
        <v>93</v>
      </c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1"/>
    </row>
    <row r="295" spans="1:45" s="52" customFormat="1" ht="108.75" customHeight="1" x14ac:dyDescent="0.25">
      <c r="A295" s="53" t="s">
        <v>571</v>
      </c>
      <c r="B295" s="53">
        <v>449052</v>
      </c>
      <c r="C295" s="53">
        <v>4</v>
      </c>
      <c r="D295" s="101"/>
      <c r="E295" s="53" t="s">
        <v>425</v>
      </c>
      <c r="F295" s="56" t="s">
        <v>223</v>
      </c>
      <c r="G295" s="91"/>
      <c r="H295" s="91"/>
      <c r="I295" s="53" t="s">
        <v>138</v>
      </c>
      <c r="J295" s="54" t="s">
        <v>138</v>
      </c>
      <c r="K295" s="55" t="s">
        <v>138</v>
      </c>
      <c r="L295" s="55" t="s">
        <v>675</v>
      </c>
      <c r="M295" s="53" t="s">
        <v>93</v>
      </c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1"/>
    </row>
    <row r="296" spans="1:45" s="52" customFormat="1" ht="108.75" customHeight="1" x14ac:dyDescent="0.25">
      <c r="A296" s="53" t="s">
        <v>572</v>
      </c>
      <c r="B296" s="53">
        <v>449052</v>
      </c>
      <c r="C296" s="53">
        <v>1</v>
      </c>
      <c r="D296" s="102"/>
      <c r="E296" s="53" t="s">
        <v>425</v>
      </c>
      <c r="F296" s="56" t="s">
        <v>223</v>
      </c>
      <c r="G296" s="92"/>
      <c r="H296" s="92"/>
      <c r="I296" s="53" t="s">
        <v>138</v>
      </c>
      <c r="J296" s="54" t="s">
        <v>138</v>
      </c>
      <c r="K296" s="55" t="s">
        <v>138</v>
      </c>
      <c r="L296" s="55" t="s">
        <v>675</v>
      </c>
      <c r="M296" s="53" t="s">
        <v>93</v>
      </c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1"/>
    </row>
    <row r="297" spans="1:45" s="52" customFormat="1" ht="108.75" customHeight="1" x14ac:dyDescent="0.25">
      <c r="A297" s="53" t="s">
        <v>1133</v>
      </c>
      <c r="B297" s="53">
        <v>339039</v>
      </c>
      <c r="C297" s="53">
        <v>1</v>
      </c>
      <c r="D297" s="57" t="s">
        <v>1130</v>
      </c>
      <c r="E297" s="57" t="s">
        <v>1132</v>
      </c>
      <c r="F297" s="53" t="s">
        <v>1131</v>
      </c>
      <c r="G297" s="58">
        <v>7000</v>
      </c>
      <c r="H297" s="58">
        <v>7000</v>
      </c>
      <c r="I297" s="54" t="s">
        <v>138</v>
      </c>
      <c r="J297" s="54" t="s">
        <v>138</v>
      </c>
      <c r="K297" s="55" t="s">
        <v>138</v>
      </c>
      <c r="L297" s="55" t="s">
        <v>675</v>
      </c>
      <c r="M297" s="53" t="s">
        <v>224</v>
      </c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1"/>
    </row>
    <row r="298" spans="1:45" s="52" customFormat="1" ht="108.75" customHeight="1" x14ac:dyDescent="0.25">
      <c r="A298" s="53" t="s">
        <v>1128</v>
      </c>
      <c r="B298" s="53">
        <v>339039</v>
      </c>
      <c r="C298" s="53">
        <v>1</v>
      </c>
      <c r="D298" s="57" t="s">
        <v>1126</v>
      </c>
      <c r="E298" s="57" t="s">
        <v>1127</v>
      </c>
      <c r="F298" s="53" t="s">
        <v>1129</v>
      </c>
      <c r="G298" s="58">
        <v>77080</v>
      </c>
      <c r="H298" s="58">
        <v>77080</v>
      </c>
      <c r="I298" s="54" t="s">
        <v>138</v>
      </c>
      <c r="J298" s="54" t="s">
        <v>138</v>
      </c>
      <c r="K298" s="55" t="s">
        <v>138</v>
      </c>
      <c r="L298" s="55" t="s">
        <v>675</v>
      </c>
      <c r="M298" s="53" t="s">
        <v>224</v>
      </c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1"/>
    </row>
    <row r="299" spans="1:45" s="52" customFormat="1" ht="108.75" customHeight="1" x14ac:dyDescent="0.25">
      <c r="A299" s="53" t="s">
        <v>1185</v>
      </c>
      <c r="B299" s="53">
        <v>339039</v>
      </c>
      <c r="C299" s="53">
        <v>1</v>
      </c>
      <c r="D299" s="57" t="s">
        <v>1183</v>
      </c>
      <c r="E299" s="57" t="s">
        <v>1184</v>
      </c>
      <c r="F299" s="53" t="s">
        <v>715</v>
      </c>
      <c r="G299" s="58">
        <v>3290</v>
      </c>
      <c r="H299" s="58">
        <v>3290</v>
      </c>
      <c r="I299" s="54" t="s">
        <v>138</v>
      </c>
      <c r="J299" s="54" t="s">
        <v>138</v>
      </c>
      <c r="K299" s="55" t="s">
        <v>138</v>
      </c>
      <c r="L299" s="55" t="s">
        <v>675</v>
      </c>
      <c r="M299" s="53" t="s">
        <v>224</v>
      </c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1"/>
    </row>
    <row r="300" spans="1:45" s="52" customFormat="1" ht="108.75" customHeight="1" x14ac:dyDescent="0.25">
      <c r="A300" s="53" t="s">
        <v>1125</v>
      </c>
      <c r="B300" s="53">
        <v>3339039</v>
      </c>
      <c r="C300" s="53">
        <v>1</v>
      </c>
      <c r="D300" s="57" t="s">
        <v>1123</v>
      </c>
      <c r="E300" s="57" t="s">
        <v>1124</v>
      </c>
      <c r="F300" s="53" t="s">
        <v>210</v>
      </c>
      <c r="G300" s="58">
        <v>8000000</v>
      </c>
      <c r="H300" s="58">
        <v>8000000</v>
      </c>
      <c r="I300" s="54" t="s">
        <v>138</v>
      </c>
      <c r="J300" s="54" t="s">
        <v>138</v>
      </c>
      <c r="K300" s="55" t="s">
        <v>138</v>
      </c>
      <c r="L300" s="55" t="s">
        <v>675</v>
      </c>
      <c r="M300" s="53" t="s">
        <v>231</v>
      </c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1"/>
    </row>
    <row r="301" spans="1:45" s="52" customFormat="1" ht="108.75" customHeight="1" x14ac:dyDescent="0.25">
      <c r="A301" s="53" t="s">
        <v>1235</v>
      </c>
      <c r="B301" s="53">
        <v>339039</v>
      </c>
      <c r="C301" s="53">
        <v>1</v>
      </c>
      <c r="D301" s="57" t="s">
        <v>1193</v>
      </c>
      <c r="E301" s="57" t="s">
        <v>1194</v>
      </c>
      <c r="F301" s="53" t="s">
        <v>1195</v>
      </c>
      <c r="G301" s="58">
        <v>3800</v>
      </c>
      <c r="H301" s="58">
        <v>3800</v>
      </c>
      <c r="I301" s="54" t="s">
        <v>138</v>
      </c>
      <c r="J301" s="54" t="s">
        <v>138</v>
      </c>
      <c r="K301" s="55" t="s">
        <v>138</v>
      </c>
      <c r="L301" s="55" t="s">
        <v>675</v>
      </c>
      <c r="M301" s="53" t="s">
        <v>224</v>
      </c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1"/>
    </row>
    <row r="302" spans="1:45" s="52" customFormat="1" ht="108.75" customHeight="1" x14ac:dyDescent="0.25">
      <c r="A302" s="53" t="s">
        <v>946</v>
      </c>
      <c r="B302" s="53">
        <v>339040</v>
      </c>
      <c r="C302" s="53">
        <v>1</v>
      </c>
      <c r="D302" s="57" t="s">
        <v>944</v>
      </c>
      <c r="E302" s="57" t="s">
        <v>945</v>
      </c>
      <c r="F302" s="53" t="s">
        <v>282</v>
      </c>
      <c r="G302" s="58">
        <v>80947.89</v>
      </c>
      <c r="H302" s="58">
        <v>22080</v>
      </c>
      <c r="I302" s="54" t="s">
        <v>138</v>
      </c>
      <c r="J302" s="54" t="s">
        <v>138</v>
      </c>
      <c r="K302" s="55" t="s">
        <v>138</v>
      </c>
      <c r="L302" s="55" t="s">
        <v>675</v>
      </c>
      <c r="M302" s="53" t="s">
        <v>230</v>
      </c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1"/>
    </row>
    <row r="303" spans="1:45" s="52" customFormat="1" ht="108.75" customHeight="1" x14ac:dyDescent="0.25">
      <c r="A303" s="53" t="s">
        <v>1121</v>
      </c>
      <c r="B303" s="53">
        <v>339039</v>
      </c>
      <c r="C303" s="53">
        <v>1</v>
      </c>
      <c r="D303" s="57" t="s">
        <v>1120</v>
      </c>
      <c r="E303" s="57" t="s">
        <v>1122</v>
      </c>
      <c r="F303" s="53" t="s">
        <v>478</v>
      </c>
      <c r="G303" s="58">
        <v>3000000</v>
      </c>
      <c r="H303" s="58">
        <v>3000000</v>
      </c>
      <c r="I303" s="54" t="s">
        <v>138</v>
      </c>
      <c r="J303" s="54" t="s">
        <v>138</v>
      </c>
      <c r="K303" s="55" t="s">
        <v>138</v>
      </c>
      <c r="L303" s="55" t="s">
        <v>675</v>
      </c>
      <c r="M303" s="53" t="s">
        <v>231</v>
      </c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1"/>
    </row>
    <row r="304" spans="1:45" s="52" customFormat="1" ht="108.75" customHeight="1" x14ac:dyDescent="0.25">
      <c r="A304" s="53" t="s">
        <v>1037</v>
      </c>
      <c r="B304" s="53">
        <v>3339039</v>
      </c>
      <c r="C304" s="53">
        <v>1</v>
      </c>
      <c r="D304" s="57" t="s">
        <v>1035</v>
      </c>
      <c r="E304" s="57" t="s">
        <v>1036</v>
      </c>
      <c r="F304" s="53" t="s">
        <v>210</v>
      </c>
      <c r="G304" s="58">
        <v>28000000</v>
      </c>
      <c r="H304" s="58">
        <v>28000000</v>
      </c>
      <c r="I304" s="54" t="s">
        <v>138</v>
      </c>
      <c r="J304" s="54" t="s">
        <v>138</v>
      </c>
      <c r="K304" s="55" t="s">
        <v>138</v>
      </c>
      <c r="L304" s="55" t="s">
        <v>675</v>
      </c>
      <c r="M304" s="53" t="s">
        <v>231</v>
      </c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1"/>
    </row>
    <row r="305" spans="1:45" s="52" customFormat="1" ht="108.75" customHeight="1" x14ac:dyDescent="0.25">
      <c r="A305" s="53" t="s">
        <v>1052</v>
      </c>
      <c r="B305" s="53">
        <v>339030</v>
      </c>
      <c r="C305" s="53">
        <v>5</v>
      </c>
      <c r="D305" s="57" t="s">
        <v>954</v>
      </c>
      <c r="E305" s="57" t="s">
        <v>955</v>
      </c>
      <c r="F305" s="53" t="s">
        <v>643</v>
      </c>
      <c r="G305" s="58">
        <v>8134.07</v>
      </c>
      <c r="H305" s="58">
        <v>5129</v>
      </c>
      <c r="I305" s="54" t="s">
        <v>138</v>
      </c>
      <c r="J305" s="54" t="s">
        <v>138</v>
      </c>
      <c r="K305" s="55" t="s">
        <v>138</v>
      </c>
      <c r="L305" s="55" t="s">
        <v>675</v>
      </c>
      <c r="M305" s="53" t="s">
        <v>224</v>
      </c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1"/>
    </row>
    <row r="306" spans="1:45" s="52" customFormat="1" ht="108.75" customHeight="1" x14ac:dyDescent="0.25">
      <c r="A306" s="53" t="s">
        <v>1247</v>
      </c>
      <c r="B306" s="53">
        <v>339039</v>
      </c>
      <c r="C306" s="53">
        <v>1</v>
      </c>
      <c r="D306" s="53" t="s">
        <v>1246</v>
      </c>
      <c r="E306" s="53" t="s">
        <v>1248</v>
      </c>
      <c r="F306" s="53" t="s">
        <v>478</v>
      </c>
      <c r="G306" s="59">
        <v>400000</v>
      </c>
      <c r="H306" s="59">
        <v>400000</v>
      </c>
      <c r="I306" s="54" t="s">
        <v>138</v>
      </c>
      <c r="J306" s="54" t="s">
        <v>138</v>
      </c>
      <c r="K306" s="55" t="s">
        <v>138</v>
      </c>
      <c r="L306" s="55" t="s">
        <v>675</v>
      </c>
      <c r="M306" s="53" t="s">
        <v>231</v>
      </c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1"/>
    </row>
    <row r="307" spans="1:45" s="52" customFormat="1" ht="120" x14ac:dyDescent="0.25">
      <c r="A307" s="53" t="s">
        <v>1241</v>
      </c>
      <c r="B307" s="53">
        <v>339039</v>
      </c>
      <c r="C307" s="53">
        <v>1</v>
      </c>
      <c r="D307" s="53" t="s">
        <v>1239</v>
      </c>
      <c r="E307" s="53" t="s">
        <v>1240</v>
      </c>
      <c r="F307" s="53" t="s">
        <v>478</v>
      </c>
      <c r="G307" s="59">
        <v>7224779.96</v>
      </c>
      <c r="H307" s="59">
        <v>7224779.96</v>
      </c>
      <c r="I307" s="54" t="s">
        <v>138</v>
      </c>
      <c r="J307" s="54" t="s">
        <v>138</v>
      </c>
      <c r="K307" s="55" t="s">
        <v>138</v>
      </c>
      <c r="L307" s="55" t="s">
        <v>675</v>
      </c>
      <c r="M307" s="53" t="s">
        <v>231</v>
      </c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1"/>
    </row>
    <row r="308" spans="1:45" s="52" customFormat="1" ht="108.75" customHeight="1" x14ac:dyDescent="0.25">
      <c r="A308" s="53" t="s">
        <v>1227</v>
      </c>
      <c r="B308" s="53">
        <v>3339039</v>
      </c>
      <c r="C308" s="53">
        <v>1</v>
      </c>
      <c r="D308" s="53" t="s">
        <v>1225</v>
      </c>
      <c r="E308" s="53" t="s">
        <v>1228</v>
      </c>
      <c r="F308" s="53" t="s">
        <v>1226</v>
      </c>
      <c r="G308" s="59">
        <v>195000</v>
      </c>
      <c r="H308" s="59">
        <v>194999.3</v>
      </c>
      <c r="I308" s="54" t="s">
        <v>138</v>
      </c>
      <c r="J308" s="54" t="s">
        <v>138</v>
      </c>
      <c r="K308" s="55" t="s">
        <v>138</v>
      </c>
      <c r="L308" s="55" t="s">
        <v>675</v>
      </c>
      <c r="M308" s="53" t="s">
        <v>224</v>
      </c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1"/>
    </row>
    <row r="309" spans="1:45" s="52" customFormat="1" ht="108.75" customHeight="1" x14ac:dyDescent="0.25">
      <c r="A309" s="53" t="s">
        <v>1139</v>
      </c>
      <c r="B309" s="53">
        <v>3339039</v>
      </c>
      <c r="C309" s="53">
        <v>1</v>
      </c>
      <c r="D309" s="100" t="s">
        <v>1221</v>
      </c>
      <c r="E309" s="57" t="s">
        <v>1222</v>
      </c>
      <c r="F309" s="53" t="s">
        <v>478</v>
      </c>
      <c r="G309" s="90">
        <v>950000</v>
      </c>
      <c r="H309" s="90">
        <v>950000</v>
      </c>
      <c r="I309" s="54" t="s">
        <v>138</v>
      </c>
      <c r="J309" s="54" t="s">
        <v>138</v>
      </c>
      <c r="K309" s="55" t="s">
        <v>138</v>
      </c>
      <c r="L309" s="55" t="s">
        <v>675</v>
      </c>
      <c r="M309" s="53" t="s">
        <v>231</v>
      </c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1"/>
    </row>
    <row r="310" spans="1:45" s="52" customFormat="1" ht="108.75" customHeight="1" x14ac:dyDescent="0.25">
      <c r="A310" s="53" t="s">
        <v>1223</v>
      </c>
      <c r="B310" s="53">
        <v>3339039</v>
      </c>
      <c r="C310" s="53">
        <v>1</v>
      </c>
      <c r="D310" s="101"/>
      <c r="E310" s="57" t="s">
        <v>1222</v>
      </c>
      <c r="F310" s="53" t="s">
        <v>478</v>
      </c>
      <c r="G310" s="91"/>
      <c r="H310" s="91"/>
      <c r="I310" s="54" t="s">
        <v>138</v>
      </c>
      <c r="J310" s="54" t="s">
        <v>138</v>
      </c>
      <c r="K310" s="55" t="s">
        <v>138</v>
      </c>
      <c r="L310" s="55" t="s">
        <v>675</v>
      </c>
      <c r="M310" s="53" t="s">
        <v>231</v>
      </c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1"/>
    </row>
    <row r="311" spans="1:45" s="52" customFormat="1" ht="108.75" customHeight="1" x14ac:dyDescent="0.25">
      <c r="A311" s="53" t="s">
        <v>1224</v>
      </c>
      <c r="B311" s="53">
        <v>3339039</v>
      </c>
      <c r="C311" s="53">
        <v>1</v>
      </c>
      <c r="D311" s="102"/>
      <c r="E311" s="57" t="s">
        <v>1222</v>
      </c>
      <c r="F311" s="53" t="s">
        <v>478</v>
      </c>
      <c r="G311" s="92"/>
      <c r="H311" s="92"/>
      <c r="I311" s="54" t="s">
        <v>138</v>
      </c>
      <c r="J311" s="54" t="s">
        <v>138</v>
      </c>
      <c r="K311" s="55" t="s">
        <v>138</v>
      </c>
      <c r="L311" s="55" t="s">
        <v>675</v>
      </c>
      <c r="M311" s="53" t="s">
        <v>231</v>
      </c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1"/>
    </row>
    <row r="312" spans="1:45" s="52" customFormat="1" ht="108.75" customHeight="1" x14ac:dyDescent="0.25">
      <c r="A312" s="53" t="s">
        <v>1091</v>
      </c>
      <c r="B312" s="53">
        <v>449052</v>
      </c>
      <c r="C312" s="53">
        <v>1</v>
      </c>
      <c r="D312" s="57" t="s">
        <v>1090</v>
      </c>
      <c r="E312" s="57" t="s">
        <v>1092</v>
      </c>
      <c r="F312" s="53" t="s">
        <v>115</v>
      </c>
      <c r="G312" s="58">
        <v>346375</v>
      </c>
      <c r="H312" s="58">
        <v>346375</v>
      </c>
      <c r="I312" s="54" t="s">
        <v>138</v>
      </c>
      <c r="J312" s="54" t="s">
        <v>138</v>
      </c>
      <c r="K312" s="55" t="s">
        <v>138</v>
      </c>
      <c r="L312" s="55" t="s">
        <v>675</v>
      </c>
      <c r="M312" s="53" t="s">
        <v>231</v>
      </c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1"/>
    </row>
    <row r="313" spans="1:45" s="52" customFormat="1" ht="108.75" customHeight="1" x14ac:dyDescent="0.25">
      <c r="A313" s="53" t="s">
        <v>1444</v>
      </c>
      <c r="B313" s="53">
        <v>3339039</v>
      </c>
      <c r="C313" s="88">
        <v>1</v>
      </c>
      <c r="D313" s="53" t="s">
        <v>1442</v>
      </c>
      <c r="E313" s="53" t="s">
        <v>1443</v>
      </c>
      <c r="F313" s="53" t="s">
        <v>478</v>
      </c>
      <c r="G313" s="59">
        <v>11546397.369999999</v>
      </c>
      <c r="H313" s="59">
        <v>11546397.369999999</v>
      </c>
      <c r="I313" s="53" t="s">
        <v>138</v>
      </c>
      <c r="J313" s="54" t="s">
        <v>138</v>
      </c>
      <c r="K313" s="55" t="s">
        <v>138</v>
      </c>
      <c r="L313" s="89" t="s">
        <v>675</v>
      </c>
      <c r="M313" s="53" t="s">
        <v>231</v>
      </c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1"/>
    </row>
    <row r="314" spans="1:45" s="52" customFormat="1" ht="108.75" customHeight="1" x14ac:dyDescent="0.25">
      <c r="A314" s="53" t="s">
        <v>1218</v>
      </c>
      <c r="B314" s="53">
        <v>3339039</v>
      </c>
      <c r="C314" s="53">
        <v>1</v>
      </c>
      <c r="D314" s="57" t="s">
        <v>1217</v>
      </c>
      <c r="E314" s="57" t="s">
        <v>1219</v>
      </c>
      <c r="F314" s="53" t="s">
        <v>478</v>
      </c>
      <c r="G314" s="58">
        <v>4299823.53</v>
      </c>
      <c r="H314" s="58">
        <v>4299823.53</v>
      </c>
      <c r="I314" s="54" t="s">
        <v>138</v>
      </c>
      <c r="J314" s="54" t="s">
        <v>138</v>
      </c>
      <c r="K314" s="55" t="s">
        <v>138</v>
      </c>
      <c r="L314" s="55" t="s">
        <v>675</v>
      </c>
      <c r="M314" s="53" t="s">
        <v>231</v>
      </c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1"/>
    </row>
    <row r="315" spans="1:45" s="52" customFormat="1" ht="108.75" customHeight="1" x14ac:dyDescent="0.25">
      <c r="A315" s="53" t="s">
        <v>542</v>
      </c>
      <c r="B315" s="53">
        <v>449052</v>
      </c>
      <c r="C315" s="53">
        <v>4</v>
      </c>
      <c r="D315" s="100" t="s">
        <v>426</v>
      </c>
      <c r="E315" s="53" t="s">
        <v>428</v>
      </c>
      <c r="F315" s="56" t="s">
        <v>223</v>
      </c>
      <c r="G315" s="90">
        <v>435393.82</v>
      </c>
      <c r="H315" s="90">
        <v>113004.3</v>
      </c>
      <c r="I315" s="53" t="s">
        <v>138</v>
      </c>
      <c r="J315" s="54" t="s">
        <v>138</v>
      </c>
      <c r="K315" s="55" t="s">
        <v>138</v>
      </c>
      <c r="L315" s="55" t="s">
        <v>675</v>
      </c>
      <c r="M315" s="53" t="s">
        <v>93</v>
      </c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1"/>
    </row>
    <row r="316" spans="1:45" s="52" customFormat="1" ht="108.75" customHeight="1" x14ac:dyDescent="0.25">
      <c r="A316" s="53" t="s">
        <v>543</v>
      </c>
      <c r="B316" s="53">
        <v>449052</v>
      </c>
      <c r="C316" s="53">
        <v>4</v>
      </c>
      <c r="D316" s="101"/>
      <c r="E316" s="53" t="s">
        <v>428</v>
      </c>
      <c r="F316" s="56" t="s">
        <v>223</v>
      </c>
      <c r="G316" s="91"/>
      <c r="H316" s="91"/>
      <c r="I316" s="53" t="s">
        <v>138</v>
      </c>
      <c r="J316" s="54" t="s">
        <v>138</v>
      </c>
      <c r="K316" s="55" t="s">
        <v>138</v>
      </c>
      <c r="L316" s="55" t="s">
        <v>675</v>
      </c>
      <c r="M316" s="53" t="s">
        <v>93</v>
      </c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1"/>
    </row>
    <row r="317" spans="1:45" s="52" customFormat="1" ht="108.75" customHeight="1" x14ac:dyDescent="0.25">
      <c r="A317" s="53" t="s">
        <v>544</v>
      </c>
      <c r="B317" s="53">
        <v>449052</v>
      </c>
      <c r="C317" s="53">
        <v>4</v>
      </c>
      <c r="D317" s="101"/>
      <c r="E317" s="53" t="s">
        <v>428</v>
      </c>
      <c r="F317" s="56" t="s">
        <v>223</v>
      </c>
      <c r="G317" s="91"/>
      <c r="H317" s="91"/>
      <c r="I317" s="53" t="s">
        <v>138</v>
      </c>
      <c r="J317" s="54" t="s">
        <v>138</v>
      </c>
      <c r="K317" s="55" t="s">
        <v>138</v>
      </c>
      <c r="L317" s="55" t="s">
        <v>675</v>
      </c>
      <c r="M317" s="53" t="s">
        <v>93</v>
      </c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1"/>
    </row>
    <row r="318" spans="1:45" s="52" customFormat="1" ht="108.75" customHeight="1" x14ac:dyDescent="0.25">
      <c r="A318" s="53" t="s">
        <v>545</v>
      </c>
      <c r="B318" s="53">
        <v>449052</v>
      </c>
      <c r="C318" s="53">
        <v>1</v>
      </c>
      <c r="D318" s="101"/>
      <c r="E318" s="53" t="s">
        <v>428</v>
      </c>
      <c r="F318" s="56" t="s">
        <v>223</v>
      </c>
      <c r="G318" s="91"/>
      <c r="H318" s="91"/>
      <c r="I318" s="53" t="s">
        <v>138</v>
      </c>
      <c r="J318" s="54" t="s">
        <v>138</v>
      </c>
      <c r="K318" s="55" t="s">
        <v>138</v>
      </c>
      <c r="L318" s="55" t="s">
        <v>675</v>
      </c>
      <c r="M318" s="53" t="s">
        <v>93</v>
      </c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1"/>
    </row>
    <row r="319" spans="1:45" s="52" customFormat="1" ht="108.75" customHeight="1" x14ac:dyDescent="0.25">
      <c r="A319" s="53" t="s">
        <v>546</v>
      </c>
      <c r="B319" s="53">
        <v>449052</v>
      </c>
      <c r="C319" s="53">
        <v>1</v>
      </c>
      <c r="D319" s="101"/>
      <c r="E319" s="53" t="s">
        <v>428</v>
      </c>
      <c r="F319" s="56" t="s">
        <v>223</v>
      </c>
      <c r="G319" s="91"/>
      <c r="H319" s="91"/>
      <c r="I319" s="53" t="s">
        <v>138</v>
      </c>
      <c r="J319" s="54" t="s">
        <v>138</v>
      </c>
      <c r="K319" s="55" t="s">
        <v>138</v>
      </c>
      <c r="L319" s="55" t="s">
        <v>675</v>
      </c>
      <c r="M319" s="53" t="s">
        <v>93</v>
      </c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1"/>
    </row>
    <row r="320" spans="1:45" s="52" customFormat="1" ht="108.75" customHeight="1" x14ac:dyDescent="0.25">
      <c r="A320" s="53" t="s">
        <v>547</v>
      </c>
      <c r="B320" s="53">
        <v>449052</v>
      </c>
      <c r="C320" s="53">
        <v>2</v>
      </c>
      <c r="D320" s="101"/>
      <c r="E320" s="53" t="s">
        <v>428</v>
      </c>
      <c r="F320" s="56" t="s">
        <v>223</v>
      </c>
      <c r="G320" s="91"/>
      <c r="H320" s="91"/>
      <c r="I320" s="53" t="s">
        <v>138</v>
      </c>
      <c r="J320" s="54" t="s">
        <v>138</v>
      </c>
      <c r="K320" s="55" t="s">
        <v>138</v>
      </c>
      <c r="L320" s="55" t="s">
        <v>675</v>
      </c>
      <c r="M320" s="53" t="s">
        <v>93</v>
      </c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1"/>
    </row>
    <row r="321" spans="1:45" s="52" customFormat="1" ht="108.75" customHeight="1" x14ac:dyDescent="0.25">
      <c r="A321" s="53" t="s">
        <v>548</v>
      </c>
      <c r="B321" s="53">
        <v>449052</v>
      </c>
      <c r="C321" s="53">
        <v>2</v>
      </c>
      <c r="D321" s="101"/>
      <c r="E321" s="53" t="s">
        <v>428</v>
      </c>
      <c r="F321" s="56" t="s">
        <v>223</v>
      </c>
      <c r="G321" s="91"/>
      <c r="H321" s="91"/>
      <c r="I321" s="53" t="s">
        <v>138</v>
      </c>
      <c r="J321" s="54" t="s">
        <v>138</v>
      </c>
      <c r="K321" s="55" t="s">
        <v>138</v>
      </c>
      <c r="L321" s="55" t="s">
        <v>675</v>
      </c>
      <c r="M321" s="53" t="s">
        <v>93</v>
      </c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1"/>
    </row>
    <row r="322" spans="1:45" s="52" customFormat="1" ht="108.75" customHeight="1" x14ac:dyDescent="0.25">
      <c r="A322" s="53" t="s">
        <v>590</v>
      </c>
      <c r="B322" s="53">
        <v>449052</v>
      </c>
      <c r="C322" s="53">
        <v>2</v>
      </c>
      <c r="D322" s="101"/>
      <c r="E322" s="53" t="s">
        <v>428</v>
      </c>
      <c r="F322" s="56" t="s">
        <v>223</v>
      </c>
      <c r="G322" s="91"/>
      <c r="H322" s="91"/>
      <c r="I322" s="53" t="s">
        <v>138</v>
      </c>
      <c r="J322" s="54" t="s">
        <v>138</v>
      </c>
      <c r="K322" s="55" t="s">
        <v>138</v>
      </c>
      <c r="L322" s="55" t="s">
        <v>675</v>
      </c>
      <c r="M322" s="53" t="s">
        <v>93</v>
      </c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1"/>
    </row>
    <row r="323" spans="1:45" s="52" customFormat="1" ht="108.75" customHeight="1" x14ac:dyDescent="0.25">
      <c r="A323" s="53" t="s">
        <v>549</v>
      </c>
      <c r="B323" s="53">
        <v>449052</v>
      </c>
      <c r="C323" s="53">
        <v>2</v>
      </c>
      <c r="D323" s="101"/>
      <c r="E323" s="53" t="s">
        <v>428</v>
      </c>
      <c r="F323" s="56" t="s">
        <v>223</v>
      </c>
      <c r="G323" s="91"/>
      <c r="H323" s="91"/>
      <c r="I323" s="53" t="s">
        <v>138</v>
      </c>
      <c r="J323" s="54" t="s">
        <v>138</v>
      </c>
      <c r="K323" s="55" t="s">
        <v>138</v>
      </c>
      <c r="L323" s="55" t="s">
        <v>675</v>
      </c>
      <c r="M323" s="53" t="s">
        <v>93</v>
      </c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1"/>
    </row>
    <row r="324" spans="1:45" s="52" customFormat="1" ht="108.75" customHeight="1" x14ac:dyDescent="0.25">
      <c r="A324" s="53" t="s">
        <v>550</v>
      </c>
      <c r="B324" s="53">
        <v>449052</v>
      </c>
      <c r="C324" s="53">
        <v>1</v>
      </c>
      <c r="D324" s="101"/>
      <c r="E324" s="53" t="s">
        <v>428</v>
      </c>
      <c r="F324" s="56" t="s">
        <v>223</v>
      </c>
      <c r="G324" s="91"/>
      <c r="H324" s="91"/>
      <c r="I324" s="53" t="s">
        <v>138</v>
      </c>
      <c r="J324" s="54" t="s">
        <v>138</v>
      </c>
      <c r="K324" s="55" t="s">
        <v>138</v>
      </c>
      <c r="L324" s="55" t="s">
        <v>675</v>
      </c>
      <c r="M324" s="53" t="s">
        <v>93</v>
      </c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1"/>
    </row>
    <row r="325" spans="1:45" s="52" customFormat="1" ht="108.75" customHeight="1" x14ac:dyDescent="0.25">
      <c r="A325" s="53" t="s">
        <v>551</v>
      </c>
      <c r="B325" s="53">
        <v>449052</v>
      </c>
      <c r="C325" s="53">
        <v>3</v>
      </c>
      <c r="D325" s="101"/>
      <c r="E325" s="53" t="s">
        <v>428</v>
      </c>
      <c r="F325" s="56" t="s">
        <v>223</v>
      </c>
      <c r="G325" s="91"/>
      <c r="H325" s="91"/>
      <c r="I325" s="53" t="s">
        <v>138</v>
      </c>
      <c r="J325" s="54" t="s">
        <v>138</v>
      </c>
      <c r="K325" s="55" t="s">
        <v>138</v>
      </c>
      <c r="L325" s="55" t="s">
        <v>675</v>
      </c>
      <c r="M325" s="53" t="s">
        <v>93</v>
      </c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1"/>
    </row>
    <row r="326" spans="1:45" s="52" customFormat="1" ht="108.75" customHeight="1" x14ac:dyDescent="0.25">
      <c r="A326" s="53" t="s">
        <v>552</v>
      </c>
      <c r="B326" s="53">
        <v>449052</v>
      </c>
      <c r="C326" s="53">
        <v>1</v>
      </c>
      <c r="D326" s="101"/>
      <c r="E326" s="53" t="s">
        <v>428</v>
      </c>
      <c r="F326" s="56" t="s">
        <v>223</v>
      </c>
      <c r="G326" s="91"/>
      <c r="H326" s="91"/>
      <c r="I326" s="53" t="s">
        <v>138</v>
      </c>
      <c r="J326" s="54" t="s">
        <v>138</v>
      </c>
      <c r="K326" s="55" t="s">
        <v>138</v>
      </c>
      <c r="L326" s="55" t="s">
        <v>675</v>
      </c>
      <c r="M326" s="53" t="s">
        <v>93</v>
      </c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1"/>
    </row>
    <row r="327" spans="1:45" s="52" customFormat="1" ht="108.75" customHeight="1" x14ac:dyDescent="0.25">
      <c r="A327" s="53" t="s">
        <v>553</v>
      </c>
      <c r="B327" s="53">
        <v>449052</v>
      </c>
      <c r="C327" s="53">
        <v>1</v>
      </c>
      <c r="D327" s="101"/>
      <c r="E327" s="53" t="s">
        <v>428</v>
      </c>
      <c r="F327" s="56" t="s">
        <v>223</v>
      </c>
      <c r="G327" s="91"/>
      <c r="H327" s="91"/>
      <c r="I327" s="53" t="s">
        <v>138</v>
      </c>
      <c r="J327" s="54" t="s">
        <v>138</v>
      </c>
      <c r="K327" s="55" t="s">
        <v>138</v>
      </c>
      <c r="L327" s="55" t="s">
        <v>675</v>
      </c>
      <c r="M327" s="53" t="s">
        <v>93</v>
      </c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1"/>
    </row>
    <row r="328" spans="1:45" s="52" customFormat="1" ht="108.75" customHeight="1" x14ac:dyDescent="0.25">
      <c r="A328" s="53" t="s">
        <v>554</v>
      </c>
      <c r="B328" s="53">
        <v>449052</v>
      </c>
      <c r="C328" s="53">
        <v>3</v>
      </c>
      <c r="D328" s="101"/>
      <c r="E328" s="53" t="s">
        <v>428</v>
      </c>
      <c r="F328" s="56" t="s">
        <v>223</v>
      </c>
      <c r="G328" s="91"/>
      <c r="H328" s="91"/>
      <c r="I328" s="53" t="s">
        <v>138</v>
      </c>
      <c r="J328" s="54" t="s">
        <v>138</v>
      </c>
      <c r="K328" s="55" t="s">
        <v>138</v>
      </c>
      <c r="L328" s="55" t="s">
        <v>675</v>
      </c>
      <c r="M328" s="53" t="s">
        <v>93</v>
      </c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1"/>
    </row>
    <row r="329" spans="1:45" s="52" customFormat="1" ht="108.75" customHeight="1" x14ac:dyDescent="0.25">
      <c r="A329" s="53" t="s">
        <v>555</v>
      </c>
      <c r="B329" s="53">
        <v>449052</v>
      </c>
      <c r="C329" s="53">
        <v>1</v>
      </c>
      <c r="D329" s="101"/>
      <c r="E329" s="53" t="s">
        <v>428</v>
      </c>
      <c r="F329" s="56" t="s">
        <v>223</v>
      </c>
      <c r="G329" s="91"/>
      <c r="H329" s="91"/>
      <c r="I329" s="53" t="s">
        <v>138</v>
      </c>
      <c r="J329" s="54" t="s">
        <v>138</v>
      </c>
      <c r="K329" s="55" t="s">
        <v>138</v>
      </c>
      <c r="L329" s="55" t="s">
        <v>675</v>
      </c>
      <c r="M329" s="53" t="s">
        <v>93</v>
      </c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1"/>
    </row>
    <row r="330" spans="1:45" s="52" customFormat="1" ht="108.75" customHeight="1" x14ac:dyDescent="0.25">
      <c r="A330" s="53" t="s">
        <v>556</v>
      </c>
      <c r="B330" s="53">
        <v>449052</v>
      </c>
      <c r="C330" s="53">
        <v>3</v>
      </c>
      <c r="D330" s="102"/>
      <c r="E330" s="53" t="s">
        <v>428</v>
      </c>
      <c r="F330" s="56" t="s">
        <v>223</v>
      </c>
      <c r="G330" s="92"/>
      <c r="H330" s="92"/>
      <c r="I330" s="53" t="s">
        <v>138</v>
      </c>
      <c r="J330" s="54" t="s">
        <v>138</v>
      </c>
      <c r="K330" s="55" t="s">
        <v>138</v>
      </c>
      <c r="L330" s="55" t="s">
        <v>675</v>
      </c>
      <c r="M330" s="53" t="s">
        <v>93</v>
      </c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1"/>
    </row>
    <row r="331" spans="1:45" s="52" customFormat="1" ht="108.75" customHeight="1" x14ac:dyDescent="0.25">
      <c r="A331" s="53" t="s">
        <v>782</v>
      </c>
      <c r="B331" s="53">
        <v>339030</v>
      </c>
      <c r="C331" s="53">
        <v>1</v>
      </c>
      <c r="D331" s="100" t="s">
        <v>505</v>
      </c>
      <c r="E331" s="57" t="s">
        <v>506</v>
      </c>
      <c r="F331" s="56" t="s">
        <v>464</v>
      </c>
      <c r="G331" s="90">
        <v>113582.44</v>
      </c>
      <c r="H331" s="90">
        <f>3391.2+33316.69+16890.75+22162.83+11819.9</f>
        <v>87581.37</v>
      </c>
      <c r="I331" s="53" t="s">
        <v>138</v>
      </c>
      <c r="J331" s="54" t="s">
        <v>138</v>
      </c>
      <c r="K331" s="55" t="s">
        <v>138</v>
      </c>
      <c r="L331" s="55" t="s">
        <v>675</v>
      </c>
      <c r="M331" s="53" t="s">
        <v>93</v>
      </c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1"/>
    </row>
    <row r="332" spans="1:45" s="52" customFormat="1" ht="108.75" customHeight="1" x14ac:dyDescent="0.25">
      <c r="A332" s="53" t="s">
        <v>783</v>
      </c>
      <c r="B332" s="53">
        <v>339030</v>
      </c>
      <c r="C332" s="53">
        <v>22</v>
      </c>
      <c r="D332" s="101"/>
      <c r="E332" s="57" t="s">
        <v>506</v>
      </c>
      <c r="F332" s="56" t="s">
        <v>464</v>
      </c>
      <c r="G332" s="91"/>
      <c r="H332" s="91"/>
      <c r="I332" s="53" t="s">
        <v>138</v>
      </c>
      <c r="J332" s="54" t="s">
        <v>138</v>
      </c>
      <c r="K332" s="55" t="s">
        <v>138</v>
      </c>
      <c r="L332" s="55" t="s">
        <v>675</v>
      </c>
      <c r="M332" s="53" t="s">
        <v>93</v>
      </c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1"/>
    </row>
    <row r="333" spans="1:45" s="52" customFormat="1" ht="108.75" customHeight="1" x14ac:dyDescent="0.25">
      <c r="A333" s="53" t="s">
        <v>784</v>
      </c>
      <c r="B333" s="53">
        <v>339030</v>
      </c>
      <c r="C333" s="53">
        <v>3</v>
      </c>
      <c r="D333" s="101"/>
      <c r="E333" s="57" t="s">
        <v>506</v>
      </c>
      <c r="F333" s="56" t="s">
        <v>464</v>
      </c>
      <c r="G333" s="91"/>
      <c r="H333" s="91"/>
      <c r="I333" s="53" t="s">
        <v>138</v>
      </c>
      <c r="J333" s="54" t="s">
        <v>138</v>
      </c>
      <c r="K333" s="55" t="s">
        <v>138</v>
      </c>
      <c r="L333" s="55" t="s">
        <v>675</v>
      </c>
      <c r="M333" s="53" t="s">
        <v>93</v>
      </c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1"/>
    </row>
    <row r="334" spans="1:45" s="52" customFormat="1" ht="108.75" customHeight="1" x14ac:dyDescent="0.25">
      <c r="A334" s="53" t="s">
        <v>785</v>
      </c>
      <c r="B334" s="53">
        <v>339030</v>
      </c>
      <c r="C334" s="53">
        <v>1</v>
      </c>
      <c r="D334" s="102"/>
      <c r="E334" s="57" t="s">
        <v>506</v>
      </c>
      <c r="F334" s="56" t="s">
        <v>464</v>
      </c>
      <c r="G334" s="92"/>
      <c r="H334" s="92"/>
      <c r="I334" s="53" t="s">
        <v>138</v>
      </c>
      <c r="J334" s="54" t="s">
        <v>138</v>
      </c>
      <c r="K334" s="55" t="s">
        <v>138</v>
      </c>
      <c r="L334" s="55" t="s">
        <v>675</v>
      </c>
      <c r="M334" s="53" t="s">
        <v>93</v>
      </c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1"/>
    </row>
    <row r="335" spans="1:45" s="52" customFormat="1" ht="141" customHeight="1" x14ac:dyDescent="0.25">
      <c r="A335" s="53" t="s">
        <v>1179</v>
      </c>
      <c r="B335" s="53">
        <v>339039</v>
      </c>
      <c r="C335" s="53">
        <v>1</v>
      </c>
      <c r="D335" s="57" t="s">
        <v>1058</v>
      </c>
      <c r="E335" s="57" t="s">
        <v>1059</v>
      </c>
      <c r="F335" s="56" t="s">
        <v>240</v>
      </c>
      <c r="G335" s="58">
        <v>13362</v>
      </c>
      <c r="H335" s="58">
        <v>11220</v>
      </c>
      <c r="I335" s="54" t="s">
        <v>138</v>
      </c>
      <c r="J335" s="54" t="s">
        <v>138</v>
      </c>
      <c r="K335" s="55" t="s">
        <v>138</v>
      </c>
      <c r="L335" s="55" t="s">
        <v>675</v>
      </c>
      <c r="M335" s="53" t="s">
        <v>231</v>
      </c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1"/>
    </row>
    <row r="336" spans="1:45" s="52" customFormat="1" ht="141" customHeight="1" x14ac:dyDescent="0.25">
      <c r="A336" s="53" t="s">
        <v>1252</v>
      </c>
      <c r="B336" s="53">
        <v>339039</v>
      </c>
      <c r="C336" s="53">
        <v>1</v>
      </c>
      <c r="D336" s="100" t="s">
        <v>1249</v>
      </c>
      <c r="E336" s="53" t="s">
        <v>1250</v>
      </c>
      <c r="F336" s="53" t="s">
        <v>478</v>
      </c>
      <c r="G336" s="90">
        <v>4393685</v>
      </c>
      <c r="H336" s="90">
        <v>4393685</v>
      </c>
      <c r="I336" s="54" t="s">
        <v>138</v>
      </c>
      <c r="J336" s="54" t="s">
        <v>138</v>
      </c>
      <c r="K336" s="55" t="s">
        <v>138</v>
      </c>
      <c r="L336" s="55" t="s">
        <v>675</v>
      </c>
      <c r="M336" s="53" t="s">
        <v>231</v>
      </c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1"/>
    </row>
    <row r="337" spans="1:45" s="52" customFormat="1" ht="141" customHeight="1" x14ac:dyDescent="0.25">
      <c r="A337" s="53" t="s">
        <v>1251</v>
      </c>
      <c r="B337" s="53">
        <v>339039</v>
      </c>
      <c r="C337" s="53">
        <v>1</v>
      </c>
      <c r="D337" s="101"/>
      <c r="E337" s="53" t="s">
        <v>1250</v>
      </c>
      <c r="F337" s="53" t="s">
        <v>478</v>
      </c>
      <c r="G337" s="91"/>
      <c r="H337" s="91"/>
      <c r="I337" s="54" t="s">
        <v>138</v>
      </c>
      <c r="J337" s="54" t="s">
        <v>138</v>
      </c>
      <c r="K337" s="55" t="s">
        <v>138</v>
      </c>
      <c r="L337" s="55" t="s">
        <v>675</v>
      </c>
      <c r="M337" s="53" t="s">
        <v>231</v>
      </c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1"/>
    </row>
    <row r="338" spans="1:45" s="52" customFormat="1" ht="141" customHeight="1" x14ac:dyDescent="0.25">
      <c r="A338" s="53" t="s">
        <v>1253</v>
      </c>
      <c r="B338" s="53">
        <v>339039</v>
      </c>
      <c r="C338" s="53">
        <v>1</v>
      </c>
      <c r="D338" s="101"/>
      <c r="E338" s="53" t="s">
        <v>1250</v>
      </c>
      <c r="F338" s="53" t="s">
        <v>478</v>
      </c>
      <c r="G338" s="91"/>
      <c r="H338" s="91"/>
      <c r="I338" s="54" t="s">
        <v>138</v>
      </c>
      <c r="J338" s="54" t="s">
        <v>138</v>
      </c>
      <c r="K338" s="55" t="s">
        <v>138</v>
      </c>
      <c r="L338" s="55" t="s">
        <v>675</v>
      </c>
      <c r="M338" s="53" t="s">
        <v>231</v>
      </c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1"/>
    </row>
    <row r="339" spans="1:45" s="52" customFormat="1" ht="141" customHeight="1" x14ac:dyDescent="0.25">
      <c r="A339" s="53" t="s">
        <v>1254</v>
      </c>
      <c r="B339" s="53">
        <v>339039</v>
      </c>
      <c r="C339" s="53">
        <v>1</v>
      </c>
      <c r="D339" s="101"/>
      <c r="E339" s="53" t="s">
        <v>1250</v>
      </c>
      <c r="F339" s="53" t="s">
        <v>478</v>
      </c>
      <c r="G339" s="91"/>
      <c r="H339" s="91"/>
      <c r="I339" s="54" t="s">
        <v>138</v>
      </c>
      <c r="J339" s="54" t="s">
        <v>138</v>
      </c>
      <c r="K339" s="55" t="s">
        <v>138</v>
      </c>
      <c r="L339" s="55" t="s">
        <v>675</v>
      </c>
      <c r="M339" s="53" t="s">
        <v>231</v>
      </c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1"/>
    </row>
    <row r="340" spans="1:45" s="52" customFormat="1" ht="141" customHeight="1" x14ac:dyDescent="0.25">
      <c r="A340" s="53" t="s">
        <v>1255</v>
      </c>
      <c r="B340" s="53">
        <v>339039</v>
      </c>
      <c r="C340" s="53">
        <v>1</v>
      </c>
      <c r="D340" s="101"/>
      <c r="E340" s="53" t="s">
        <v>1250</v>
      </c>
      <c r="F340" s="53" t="s">
        <v>478</v>
      </c>
      <c r="G340" s="91"/>
      <c r="H340" s="91"/>
      <c r="I340" s="54" t="s">
        <v>138</v>
      </c>
      <c r="J340" s="54" t="s">
        <v>138</v>
      </c>
      <c r="K340" s="55" t="s">
        <v>138</v>
      </c>
      <c r="L340" s="55" t="s">
        <v>675</v>
      </c>
      <c r="M340" s="53" t="s">
        <v>231</v>
      </c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1"/>
    </row>
    <row r="341" spans="1:45" s="52" customFormat="1" ht="141" customHeight="1" x14ac:dyDescent="0.25">
      <c r="A341" s="53" t="s">
        <v>1256</v>
      </c>
      <c r="B341" s="53">
        <v>339039</v>
      </c>
      <c r="C341" s="53">
        <v>1</v>
      </c>
      <c r="D341" s="101"/>
      <c r="E341" s="53" t="s">
        <v>1250</v>
      </c>
      <c r="F341" s="53" t="s">
        <v>478</v>
      </c>
      <c r="G341" s="91"/>
      <c r="H341" s="91"/>
      <c r="I341" s="54" t="s">
        <v>138</v>
      </c>
      <c r="J341" s="54" t="s">
        <v>138</v>
      </c>
      <c r="K341" s="55" t="s">
        <v>138</v>
      </c>
      <c r="L341" s="55" t="s">
        <v>675</v>
      </c>
      <c r="M341" s="53" t="s">
        <v>231</v>
      </c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1"/>
    </row>
    <row r="342" spans="1:45" s="52" customFormat="1" ht="141" customHeight="1" x14ac:dyDescent="0.25">
      <c r="A342" s="53" t="s">
        <v>1257</v>
      </c>
      <c r="B342" s="53">
        <v>339039</v>
      </c>
      <c r="C342" s="53">
        <v>1</v>
      </c>
      <c r="D342" s="101"/>
      <c r="E342" s="53" t="s">
        <v>1250</v>
      </c>
      <c r="F342" s="53" t="s">
        <v>478</v>
      </c>
      <c r="G342" s="91"/>
      <c r="H342" s="91"/>
      <c r="I342" s="54" t="s">
        <v>138</v>
      </c>
      <c r="J342" s="54" t="s">
        <v>138</v>
      </c>
      <c r="K342" s="55" t="s">
        <v>138</v>
      </c>
      <c r="L342" s="55" t="s">
        <v>675</v>
      </c>
      <c r="M342" s="53" t="s">
        <v>231</v>
      </c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1"/>
    </row>
    <row r="343" spans="1:45" s="52" customFormat="1" ht="141" customHeight="1" x14ac:dyDescent="0.25">
      <c r="A343" s="53" t="s">
        <v>1258</v>
      </c>
      <c r="B343" s="53">
        <v>339039</v>
      </c>
      <c r="C343" s="53">
        <v>1</v>
      </c>
      <c r="D343" s="101"/>
      <c r="E343" s="53" t="s">
        <v>1250</v>
      </c>
      <c r="F343" s="53" t="s">
        <v>478</v>
      </c>
      <c r="G343" s="91"/>
      <c r="H343" s="91"/>
      <c r="I343" s="54" t="s">
        <v>138</v>
      </c>
      <c r="J343" s="54" t="s">
        <v>138</v>
      </c>
      <c r="K343" s="55" t="s">
        <v>138</v>
      </c>
      <c r="L343" s="55" t="s">
        <v>675</v>
      </c>
      <c r="M343" s="53" t="s">
        <v>231</v>
      </c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1"/>
    </row>
    <row r="344" spans="1:45" s="52" customFormat="1" ht="141" customHeight="1" x14ac:dyDescent="0.25">
      <c r="A344" s="53" t="s">
        <v>1259</v>
      </c>
      <c r="B344" s="53">
        <v>339039</v>
      </c>
      <c r="C344" s="53">
        <v>1</v>
      </c>
      <c r="D344" s="101"/>
      <c r="E344" s="53" t="s">
        <v>1250</v>
      </c>
      <c r="F344" s="53" t="s">
        <v>478</v>
      </c>
      <c r="G344" s="91"/>
      <c r="H344" s="91"/>
      <c r="I344" s="54" t="s">
        <v>138</v>
      </c>
      <c r="J344" s="54" t="s">
        <v>138</v>
      </c>
      <c r="K344" s="55" t="s">
        <v>138</v>
      </c>
      <c r="L344" s="55" t="s">
        <v>675</v>
      </c>
      <c r="M344" s="53" t="s">
        <v>231</v>
      </c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1"/>
    </row>
    <row r="345" spans="1:45" s="52" customFormat="1" ht="177.75" customHeight="1" x14ac:dyDescent="0.25">
      <c r="A345" s="53" t="s">
        <v>1260</v>
      </c>
      <c r="B345" s="53">
        <v>339039</v>
      </c>
      <c r="C345" s="53">
        <v>1</v>
      </c>
      <c r="D345" s="101"/>
      <c r="E345" s="53" t="s">
        <v>1250</v>
      </c>
      <c r="F345" s="53" t="s">
        <v>478</v>
      </c>
      <c r="G345" s="91"/>
      <c r="H345" s="91"/>
      <c r="I345" s="54" t="s">
        <v>138</v>
      </c>
      <c r="J345" s="54" t="s">
        <v>138</v>
      </c>
      <c r="K345" s="55" t="s">
        <v>138</v>
      </c>
      <c r="L345" s="55" t="s">
        <v>675</v>
      </c>
      <c r="M345" s="53" t="s">
        <v>231</v>
      </c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1"/>
    </row>
    <row r="346" spans="1:45" s="52" customFormat="1" ht="141" customHeight="1" x14ac:dyDescent="0.25">
      <c r="A346" s="53" t="s">
        <v>1261</v>
      </c>
      <c r="B346" s="53">
        <v>339039</v>
      </c>
      <c r="C346" s="53">
        <v>1</v>
      </c>
      <c r="D346" s="101"/>
      <c r="E346" s="53" t="s">
        <v>1250</v>
      </c>
      <c r="F346" s="53" t="s">
        <v>478</v>
      </c>
      <c r="G346" s="91"/>
      <c r="H346" s="91"/>
      <c r="I346" s="54" t="s">
        <v>138</v>
      </c>
      <c r="J346" s="54" t="s">
        <v>138</v>
      </c>
      <c r="K346" s="55" t="s">
        <v>138</v>
      </c>
      <c r="L346" s="55" t="s">
        <v>675</v>
      </c>
      <c r="M346" s="53" t="s">
        <v>231</v>
      </c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1"/>
    </row>
    <row r="347" spans="1:45" s="52" customFormat="1" ht="141" customHeight="1" x14ac:dyDescent="0.25">
      <c r="A347" s="53" t="s">
        <v>1262</v>
      </c>
      <c r="B347" s="53">
        <v>339039</v>
      </c>
      <c r="C347" s="53">
        <v>1</v>
      </c>
      <c r="D347" s="101"/>
      <c r="E347" s="53" t="s">
        <v>1250</v>
      </c>
      <c r="F347" s="53" t="s">
        <v>478</v>
      </c>
      <c r="G347" s="91"/>
      <c r="H347" s="91"/>
      <c r="I347" s="54" t="s">
        <v>138</v>
      </c>
      <c r="J347" s="54" t="s">
        <v>138</v>
      </c>
      <c r="K347" s="55" t="s">
        <v>138</v>
      </c>
      <c r="L347" s="55" t="s">
        <v>675</v>
      </c>
      <c r="M347" s="53" t="s">
        <v>231</v>
      </c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1"/>
    </row>
    <row r="348" spans="1:45" s="52" customFormat="1" ht="108.75" customHeight="1" x14ac:dyDescent="0.25">
      <c r="A348" s="53" t="s">
        <v>1263</v>
      </c>
      <c r="B348" s="53">
        <v>339039</v>
      </c>
      <c r="C348" s="53">
        <v>1</v>
      </c>
      <c r="D348" s="101"/>
      <c r="E348" s="53" t="s">
        <v>1250</v>
      </c>
      <c r="F348" s="53" t="s">
        <v>478</v>
      </c>
      <c r="G348" s="91"/>
      <c r="H348" s="91"/>
      <c r="I348" s="54" t="s">
        <v>138</v>
      </c>
      <c r="J348" s="54" t="s">
        <v>138</v>
      </c>
      <c r="K348" s="55" t="s">
        <v>138</v>
      </c>
      <c r="L348" s="55" t="s">
        <v>675</v>
      </c>
      <c r="M348" s="53" t="s">
        <v>231</v>
      </c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1"/>
    </row>
    <row r="349" spans="1:45" s="52" customFormat="1" ht="108.75" customHeight="1" x14ac:dyDescent="0.25">
      <c r="A349" s="53" t="s">
        <v>1264</v>
      </c>
      <c r="B349" s="53">
        <v>339039</v>
      </c>
      <c r="C349" s="53">
        <v>1</v>
      </c>
      <c r="D349" s="101"/>
      <c r="E349" s="53" t="s">
        <v>1250</v>
      </c>
      <c r="F349" s="53" t="s">
        <v>478</v>
      </c>
      <c r="G349" s="91"/>
      <c r="H349" s="91"/>
      <c r="I349" s="54" t="s">
        <v>138</v>
      </c>
      <c r="J349" s="54" t="s">
        <v>138</v>
      </c>
      <c r="K349" s="55" t="s">
        <v>138</v>
      </c>
      <c r="L349" s="55" t="s">
        <v>675</v>
      </c>
      <c r="M349" s="53" t="s">
        <v>231</v>
      </c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1"/>
    </row>
    <row r="350" spans="1:45" s="52" customFormat="1" ht="108.75" customHeight="1" x14ac:dyDescent="0.25">
      <c r="A350" s="53" t="s">
        <v>1265</v>
      </c>
      <c r="B350" s="53">
        <v>339039</v>
      </c>
      <c r="C350" s="53">
        <v>1</v>
      </c>
      <c r="D350" s="101"/>
      <c r="E350" s="53" t="s">
        <v>1250</v>
      </c>
      <c r="F350" s="53" t="s">
        <v>478</v>
      </c>
      <c r="G350" s="91"/>
      <c r="H350" s="91"/>
      <c r="I350" s="54" t="s">
        <v>138</v>
      </c>
      <c r="J350" s="54" t="s">
        <v>138</v>
      </c>
      <c r="K350" s="55" t="s">
        <v>138</v>
      </c>
      <c r="L350" s="55" t="s">
        <v>675</v>
      </c>
      <c r="M350" s="53" t="s">
        <v>231</v>
      </c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1"/>
    </row>
    <row r="351" spans="1:45" s="52" customFormat="1" ht="141" customHeight="1" x14ac:dyDescent="0.25">
      <c r="A351" s="53" t="s">
        <v>1266</v>
      </c>
      <c r="B351" s="53">
        <v>339039</v>
      </c>
      <c r="C351" s="53">
        <v>1</v>
      </c>
      <c r="D351" s="101"/>
      <c r="E351" s="53" t="s">
        <v>1250</v>
      </c>
      <c r="F351" s="53" t="s">
        <v>478</v>
      </c>
      <c r="G351" s="91"/>
      <c r="H351" s="91"/>
      <c r="I351" s="54" t="s">
        <v>138</v>
      </c>
      <c r="J351" s="54" t="s">
        <v>138</v>
      </c>
      <c r="K351" s="55" t="s">
        <v>138</v>
      </c>
      <c r="L351" s="55" t="s">
        <v>675</v>
      </c>
      <c r="M351" s="53" t="s">
        <v>231</v>
      </c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1"/>
    </row>
    <row r="352" spans="1:45" s="52" customFormat="1" ht="141" customHeight="1" x14ac:dyDescent="0.25">
      <c r="A352" s="53" t="s">
        <v>1267</v>
      </c>
      <c r="B352" s="53">
        <v>339039</v>
      </c>
      <c r="C352" s="53">
        <v>1</v>
      </c>
      <c r="D352" s="101"/>
      <c r="E352" s="53" t="s">
        <v>1250</v>
      </c>
      <c r="F352" s="53" t="s">
        <v>478</v>
      </c>
      <c r="G352" s="91"/>
      <c r="H352" s="91"/>
      <c r="I352" s="54" t="s">
        <v>138</v>
      </c>
      <c r="J352" s="54" t="s">
        <v>138</v>
      </c>
      <c r="K352" s="55" t="s">
        <v>138</v>
      </c>
      <c r="L352" s="55" t="s">
        <v>675</v>
      </c>
      <c r="M352" s="53" t="s">
        <v>231</v>
      </c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1"/>
    </row>
    <row r="353" spans="1:45" s="52" customFormat="1" ht="141" customHeight="1" x14ac:dyDescent="0.25">
      <c r="A353" s="53" t="s">
        <v>1268</v>
      </c>
      <c r="B353" s="53">
        <v>339039</v>
      </c>
      <c r="C353" s="53">
        <v>1</v>
      </c>
      <c r="D353" s="101"/>
      <c r="E353" s="53" t="s">
        <v>1250</v>
      </c>
      <c r="F353" s="53" t="s">
        <v>478</v>
      </c>
      <c r="G353" s="91"/>
      <c r="H353" s="91"/>
      <c r="I353" s="54" t="s">
        <v>138</v>
      </c>
      <c r="J353" s="54" t="s">
        <v>138</v>
      </c>
      <c r="K353" s="55" t="s">
        <v>138</v>
      </c>
      <c r="L353" s="55" t="s">
        <v>675</v>
      </c>
      <c r="M353" s="53" t="s">
        <v>231</v>
      </c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1"/>
    </row>
    <row r="354" spans="1:45" s="52" customFormat="1" ht="141" customHeight="1" x14ac:dyDescent="0.25">
      <c r="A354" s="53" t="s">
        <v>1269</v>
      </c>
      <c r="B354" s="53">
        <v>339039</v>
      </c>
      <c r="C354" s="53">
        <v>1</v>
      </c>
      <c r="D354" s="101"/>
      <c r="E354" s="53" t="s">
        <v>1250</v>
      </c>
      <c r="F354" s="53" t="s">
        <v>478</v>
      </c>
      <c r="G354" s="91"/>
      <c r="H354" s="91"/>
      <c r="I354" s="54" t="s">
        <v>138</v>
      </c>
      <c r="J354" s="54" t="s">
        <v>138</v>
      </c>
      <c r="K354" s="55" t="s">
        <v>138</v>
      </c>
      <c r="L354" s="55" t="s">
        <v>675</v>
      </c>
      <c r="M354" s="53" t="s">
        <v>231</v>
      </c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1"/>
    </row>
    <row r="355" spans="1:45" s="52" customFormat="1" ht="108.75" customHeight="1" x14ac:dyDescent="0.25">
      <c r="A355" s="53" t="s">
        <v>1270</v>
      </c>
      <c r="B355" s="53">
        <v>339039</v>
      </c>
      <c r="C355" s="53">
        <v>1</v>
      </c>
      <c r="D355" s="101"/>
      <c r="E355" s="53" t="s">
        <v>1250</v>
      </c>
      <c r="F355" s="53" t="s">
        <v>478</v>
      </c>
      <c r="G355" s="91"/>
      <c r="H355" s="91"/>
      <c r="I355" s="54" t="s">
        <v>138</v>
      </c>
      <c r="J355" s="54" t="s">
        <v>138</v>
      </c>
      <c r="K355" s="55" t="s">
        <v>138</v>
      </c>
      <c r="L355" s="55" t="s">
        <v>675</v>
      </c>
      <c r="M355" s="53" t="s">
        <v>231</v>
      </c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1"/>
    </row>
    <row r="356" spans="1:45" s="52" customFormat="1" ht="108.75" customHeight="1" x14ac:dyDescent="0.25">
      <c r="A356" s="53" t="s">
        <v>1271</v>
      </c>
      <c r="B356" s="53">
        <v>339039</v>
      </c>
      <c r="C356" s="53">
        <v>1</v>
      </c>
      <c r="D356" s="102"/>
      <c r="E356" s="53" t="s">
        <v>1250</v>
      </c>
      <c r="F356" s="53" t="s">
        <v>478</v>
      </c>
      <c r="G356" s="92"/>
      <c r="H356" s="92"/>
      <c r="I356" s="54" t="s">
        <v>138</v>
      </c>
      <c r="J356" s="54" t="s">
        <v>138</v>
      </c>
      <c r="K356" s="55" t="s">
        <v>138</v>
      </c>
      <c r="L356" s="55" t="s">
        <v>675</v>
      </c>
      <c r="M356" s="53" t="s">
        <v>231</v>
      </c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1"/>
    </row>
    <row r="357" spans="1:45" s="52" customFormat="1" ht="108.75" customHeight="1" x14ac:dyDescent="0.25">
      <c r="A357" s="53" t="s">
        <v>1292</v>
      </c>
      <c r="B357" s="53">
        <v>339039</v>
      </c>
      <c r="C357" s="53">
        <v>4</v>
      </c>
      <c r="D357" s="57" t="s">
        <v>1290</v>
      </c>
      <c r="E357" s="53" t="s">
        <v>1291</v>
      </c>
      <c r="F357" s="53" t="s">
        <v>1283</v>
      </c>
      <c r="G357" s="58">
        <v>41022</v>
      </c>
      <c r="H357" s="58">
        <f>17800+14500</f>
        <v>32300</v>
      </c>
      <c r="I357" s="54" t="s">
        <v>138</v>
      </c>
      <c r="J357" s="54" t="s">
        <v>138</v>
      </c>
      <c r="K357" s="55" t="s">
        <v>138</v>
      </c>
      <c r="L357" s="55" t="s">
        <v>675</v>
      </c>
      <c r="M357" s="53" t="s">
        <v>231</v>
      </c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1"/>
    </row>
    <row r="358" spans="1:45" s="52" customFormat="1" ht="108.75" customHeight="1" x14ac:dyDescent="0.25">
      <c r="A358" s="53" t="s">
        <v>1289</v>
      </c>
      <c r="B358" s="53">
        <v>339039</v>
      </c>
      <c r="C358" s="53">
        <v>1</v>
      </c>
      <c r="D358" s="57" t="s">
        <v>1287</v>
      </c>
      <c r="E358" s="53" t="s">
        <v>1288</v>
      </c>
      <c r="F358" s="53" t="s">
        <v>478</v>
      </c>
      <c r="G358" s="58">
        <v>800000</v>
      </c>
      <c r="H358" s="58">
        <v>800000</v>
      </c>
      <c r="I358" s="54" t="s">
        <v>138</v>
      </c>
      <c r="J358" s="54" t="s">
        <v>138</v>
      </c>
      <c r="K358" s="55" t="s">
        <v>138</v>
      </c>
      <c r="L358" s="55" t="s">
        <v>675</v>
      </c>
      <c r="M358" s="53" t="s">
        <v>231</v>
      </c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1"/>
    </row>
    <row r="359" spans="1:45" s="52" customFormat="1" ht="108.75" customHeight="1" x14ac:dyDescent="0.25">
      <c r="A359" s="53" t="s">
        <v>1295</v>
      </c>
      <c r="B359" s="53">
        <v>339039</v>
      </c>
      <c r="C359" s="53">
        <v>1</v>
      </c>
      <c r="D359" s="57" t="s">
        <v>1293</v>
      </c>
      <c r="E359" s="57" t="s">
        <v>1294</v>
      </c>
      <c r="F359" s="53" t="s">
        <v>478</v>
      </c>
      <c r="G359" s="58">
        <v>1500000</v>
      </c>
      <c r="H359" s="58">
        <v>1500000</v>
      </c>
      <c r="I359" s="54" t="s">
        <v>138</v>
      </c>
      <c r="J359" s="54" t="s">
        <v>138</v>
      </c>
      <c r="K359" s="55" t="s">
        <v>138</v>
      </c>
      <c r="L359" s="55" t="s">
        <v>675</v>
      </c>
      <c r="M359" s="53" t="s">
        <v>231</v>
      </c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1"/>
    </row>
    <row r="360" spans="1:45" s="52" customFormat="1" ht="108.75" customHeight="1" x14ac:dyDescent="0.25">
      <c r="A360" s="53" t="s">
        <v>1307</v>
      </c>
      <c r="B360" s="53">
        <v>339039</v>
      </c>
      <c r="C360" s="53">
        <v>1</v>
      </c>
      <c r="D360" s="100" t="s">
        <v>1305</v>
      </c>
      <c r="E360" s="53" t="s">
        <v>1306</v>
      </c>
      <c r="F360" s="53" t="s">
        <v>478</v>
      </c>
      <c r="G360" s="90">
        <v>1605051</v>
      </c>
      <c r="H360" s="90">
        <v>1605051</v>
      </c>
      <c r="I360" s="54" t="s">
        <v>138</v>
      </c>
      <c r="J360" s="54" t="s">
        <v>138</v>
      </c>
      <c r="K360" s="55" t="s">
        <v>138</v>
      </c>
      <c r="L360" s="55" t="s">
        <v>675</v>
      </c>
      <c r="M360" s="53" t="s">
        <v>231</v>
      </c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1"/>
    </row>
    <row r="361" spans="1:45" s="52" customFormat="1" ht="108.75" customHeight="1" x14ac:dyDescent="0.25">
      <c r="A361" s="53" t="s">
        <v>1308</v>
      </c>
      <c r="B361" s="53">
        <v>339039</v>
      </c>
      <c r="C361" s="53">
        <v>1</v>
      </c>
      <c r="D361" s="101"/>
      <c r="E361" s="53" t="s">
        <v>1306</v>
      </c>
      <c r="F361" s="53" t="s">
        <v>478</v>
      </c>
      <c r="G361" s="91"/>
      <c r="H361" s="91"/>
      <c r="I361" s="54" t="s">
        <v>138</v>
      </c>
      <c r="J361" s="54" t="s">
        <v>138</v>
      </c>
      <c r="K361" s="55" t="s">
        <v>138</v>
      </c>
      <c r="L361" s="55" t="s">
        <v>675</v>
      </c>
      <c r="M361" s="53" t="s">
        <v>231</v>
      </c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1"/>
    </row>
    <row r="362" spans="1:45" s="52" customFormat="1" ht="108.75" customHeight="1" x14ac:dyDescent="0.25">
      <c r="A362" s="53" t="s">
        <v>1309</v>
      </c>
      <c r="B362" s="53">
        <v>339039</v>
      </c>
      <c r="C362" s="53">
        <v>1</v>
      </c>
      <c r="D362" s="101"/>
      <c r="E362" s="53" t="s">
        <v>1306</v>
      </c>
      <c r="F362" s="53" t="s">
        <v>478</v>
      </c>
      <c r="G362" s="91"/>
      <c r="H362" s="91"/>
      <c r="I362" s="54" t="s">
        <v>138</v>
      </c>
      <c r="J362" s="54" t="s">
        <v>138</v>
      </c>
      <c r="K362" s="55" t="s">
        <v>138</v>
      </c>
      <c r="L362" s="55" t="s">
        <v>675</v>
      </c>
      <c r="M362" s="53" t="s">
        <v>231</v>
      </c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1"/>
    </row>
    <row r="363" spans="1:45" s="52" customFormat="1" ht="108.75" customHeight="1" x14ac:dyDescent="0.25">
      <c r="A363" s="53" t="s">
        <v>1310</v>
      </c>
      <c r="B363" s="53">
        <v>339039</v>
      </c>
      <c r="C363" s="53">
        <v>1</v>
      </c>
      <c r="D363" s="101"/>
      <c r="E363" s="53" t="s">
        <v>1306</v>
      </c>
      <c r="F363" s="53" t="s">
        <v>478</v>
      </c>
      <c r="G363" s="91"/>
      <c r="H363" s="91"/>
      <c r="I363" s="54" t="s">
        <v>138</v>
      </c>
      <c r="J363" s="54" t="s">
        <v>138</v>
      </c>
      <c r="K363" s="55" t="s">
        <v>138</v>
      </c>
      <c r="L363" s="55" t="s">
        <v>675</v>
      </c>
      <c r="M363" s="53" t="s">
        <v>231</v>
      </c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1"/>
    </row>
    <row r="364" spans="1:45" s="52" customFormat="1" ht="108.75" customHeight="1" x14ac:dyDescent="0.25">
      <c r="A364" s="53" t="s">
        <v>1311</v>
      </c>
      <c r="B364" s="53">
        <v>339039</v>
      </c>
      <c r="C364" s="53">
        <v>1</v>
      </c>
      <c r="D364" s="102"/>
      <c r="E364" s="53" t="s">
        <v>1306</v>
      </c>
      <c r="F364" s="53" t="s">
        <v>478</v>
      </c>
      <c r="G364" s="92"/>
      <c r="H364" s="92"/>
      <c r="I364" s="54" t="s">
        <v>138</v>
      </c>
      <c r="J364" s="54" t="s">
        <v>138</v>
      </c>
      <c r="K364" s="55" t="s">
        <v>138</v>
      </c>
      <c r="L364" s="55" t="s">
        <v>675</v>
      </c>
      <c r="M364" s="53" t="s">
        <v>231</v>
      </c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1"/>
    </row>
    <row r="365" spans="1:45" s="52" customFormat="1" ht="108.75" customHeight="1" x14ac:dyDescent="0.25">
      <c r="A365" s="53" t="s">
        <v>1437</v>
      </c>
      <c r="B365" s="53">
        <v>339039</v>
      </c>
      <c r="C365" s="53">
        <v>1</v>
      </c>
      <c r="D365" s="57" t="s">
        <v>1435</v>
      </c>
      <c r="E365" s="57" t="s">
        <v>1436</v>
      </c>
      <c r="F365" s="53" t="s">
        <v>478</v>
      </c>
      <c r="G365" s="58">
        <v>9763600</v>
      </c>
      <c r="H365" s="58">
        <v>9763600</v>
      </c>
      <c r="I365" s="54" t="s">
        <v>138</v>
      </c>
      <c r="J365" s="54" t="s">
        <v>138</v>
      </c>
      <c r="K365" s="55" t="s">
        <v>138</v>
      </c>
      <c r="L365" s="55" t="s">
        <v>675</v>
      </c>
      <c r="M365" s="53" t="s">
        <v>231</v>
      </c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1"/>
    </row>
    <row r="366" spans="1:45" s="52" customFormat="1" ht="108.75" customHeight="1" x14ac:dyDescent="0.25">
      <c r="A366" s="53" t="s">
        <v>1434</v>
      </c>
      <c r="B366" s="53">
        <v>339039</v>
      </c>
      <c r="C366" s="53">
        <v>1</v>
      </c>
      <c r="D366" s="57" t="s">
        <v>1432</v>
      </c>
      <c r="E366" s="57" t="s">
        <v>1433</v>
      </c>
      <c r="F366" s="53" t="s">
        <v>478</v>
      </c>
      <c r="G366" s="58">
        <v>15000000</v>
      </c>
      <c r="H366" s="58">
        <v>15000000</v>
      </c>
      <c r="I366" s="54" t="s">
        <v>138</v>
      </c>
      <c r="J366" s="54" t="s">
        <v>138</v>
      </c>
      <c r="K366" s="55" t="s">
        <v>138</v>
      </c>
      <c r="L366" s="55" t="s">
        <v>675</v>
      </c>
      <c r="M366" s="53" t="s">
        <v>231</v>
      </c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1"/>
    </row>
    <row r="367" spans="1:45" s="52" customFormat="1" ht="108.75" customHeight="1" x14ac:dyDescent="0.25">
      <c r="A367" s="53" t="s">
        <v>1298</v>
      </c>
      <c r="B367" s="53">
        <v>339039</v>
      </c>
      <c r="C367" s="53">
        <v>1</v>
      </c>
      <c r="D367" s="100" t="s">
        <v>1296</v>
      </c>
      <c r="E367" s="57" t="s">
        <v>1297</v>
      </c>
      <c r="F367" s="53" t="s">
        <v>478</v>
      </c>
      <c r="G367" s="90">
        <v>4000000</v>
      </c>
      <c r="H367" s="90">
        <v>4000000</v>
      </c>
      <c r="I367" s="54" t="s">
        <v>138</v>
      </c>
      <c r="J367" s="54" t="s">
        <v>138</v>
      </c>
      <c r="K367" s="54" t="s">
        <v>138</v>
      </c>
      <c r="L367" s="55" t="s">
        <v>675</v>
      </c>
      <c r="M367" s="53" t="s">
        <v>231</v>
      </c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1"/>
    </row>
    <row r="368" spans="1:45" s="52" customFormat="1" ht="108.75" customHeight="1" x14ac:dyDescent="0.25">
      <c r="A368" s="53" t="s">
        <v>1299</v>
      </c>
      <c r="B368" s="53">
        <v>339039</v>
      </c>
      <c r="C368" s="53">
        <v>1</v>
      </c>
      <c r="D368" s="102"/>
      <c r="E368" s="57" t="s">
        <v>1297</v>
      </c>
      <c r="F368" s="53" t="s">
        <v>478</v>
      </c>
      <c r="G368" s="92"/>
      <c r="H368" s="92"/>
      <c r="I368" s="54" t="s">
        <v>138</v>
      </c>
      <c r="J368" s="54" t="s">
        <v>138</v>
      </c>
      <c r="K368" s="54" t="s">
        <v>138</v>
      </c>
      <c r="L368" s="55" t="s">
        <v>675</v>
      </c>
      <c r="M368" s="53" t="s">
        <v>231</v>
      </c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1"/>
    </row>
    <row r="369" spans="1:45" s="52" customFormat="1" ht="108.75" customHeight="1" x14ac:dyDescent="0.25">
      <c r="A369" s="53" t="s">
        <v>1322</v>
      </c>
      <c r="B369" s="53">
        <v>339039</v>
      </c>
      <c r="C369" s="53">
        <v>1</v>
      </c>
      <c r="D369" s="56" t="s">
        <v>1321</v>
      </c>
      <c r="E369" s="53" t="s">
        <v>1323</v>
      </c>
      <c r="F369" s="53" t="s">
        <v>210</v>
      </c>
      <c r="G369" s="87">
        <v>200450666</v>
      </c>
      <c r="H369" s="87">
        <v>200450666</v>
      </c>
      <c r="I369" s="54" t="s">
        <v>138</v>
      </c>
      <c r="J369" s="54" t="s">
        <v>138</v>
      </c>
      <c r="K369" s="55" t="s">
        <v>138</v>
      </c>
      <c r="L369" s="55" t="s">
        <v>675</v>
      </c>
      <c r="M369" s="53" t="s">
        <v>231</v>
      </c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1"/>
    </row>
    <row r="370" spans="1:45" s="52" customFormat="1" ht="108.75" customHeight="1" x14ac:dyDescent="0.25">
      <c r="A370" s="53" t="s">
        <v>1281</v>
      </c>
      <c r="B370" s="53">
        <v>339039</v>
      </c>
      <c r="C370" s="53">
        <v>4</v>
      </c>
      <c r="D370" s="57" t="s">
        <v>1280</v>
      </c>
      <c r="E370" s="53" t="s">
        <v>1282</v>
      </c>
      <c r="F370" s="53" t="s">
        <v>1283</v>
      </c>
      <c r="G370" s="58">
        <v>27135</v>
      </c>
      <c r="H370" s="58">
        <f>10577.27+8297.06</f>
        <v>18874.330000000002</v>
      </c>
      <c r="I370" s="54" t="s">
        <v>138</v>
      </c>
      <c r="J370" s="54" t="s">
        <v>138</v>
      </c>
      <c r="K370" s="55" t="s">
        <v>138</v>
      </c>
      <c r="L370" s="55" t="s">
        <v>675</v>
      </c>
      <c r="M370" s="53" t="s">
        <v>231</v>
      </c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1"/>
    </row>
    <row r="371" spans="1:45" s="52" customFormat="1" ht="108.75" customHeight="1" x14ac:dyDescent="0.25">
      <c r="A371" s="53" t="s">
        <v>815</v>
      </c>
      <c r="B371" s="53">
        <v>339030</v>
      </c>
      <c r="C371" s="53">
        <v>30</v>
      </c>
      <c r="D371" s="100" t="s">
        <v>649</v>
      </c>
      <c r="E371" s="57" t="s">
        <v>652</v>
      </c>
      <c r="F371" s="56" t="s">
        <v>223</v>
      </c>
      <c r="G371" s="90">
        <v>1846822.13</v>
      </c>
      <c r="H371" s="90">
        <v>1296779.32</v>
      </c>
      <c r="I371" s="53" t="s">
        <v>138</v>
      </c>
      <c r="J371" s="54" t="s">
        <v>138</v>
      </c>
      <c r="K371" s="55" t="s">
        <v>138</v>
      </c>
      <c r="L371" s="55" t="s">
        <v>675</v>
      </c>
      <c r="M371" s="53" t="s">
        <v>93</v>
      </c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1"/>
    </row>
    <row r="372" spans="1:45" s="52" customFormat="1" ht="108.75" customHeight="1" x14ac:dyDescent="0.25">
      <c r="A372" s="53" t="s">
        <v>816</v>
      </c>
      <c r="B372" s="53">
        <v>339030</v>
      </c>
      <c r="C372" s="53">
        <v>5</v>
      </c>
      <c r="D372" s="101"/>
      <c r="E372" s="57" t="s">
        <v>652</v>
      </c>
      <c r="F372" s="56" t="s">
        <v>223</v>
      </c>
      <c r="G372" s="91"/>
      <c r="H372" s="91"/>
      <c r="I372" s="53" t="s">
        <v>138</v>
      </c>
      <c r="J372" s="54" t="s">
        <v>138</v>
      </c>
      <c r="K372" s="55" t="s">
        <v>138</v>
      </c>
      <c r="L372" s="55" t="s">
        <v>675</v>
      </c>
      <c r="M372" s="53" t="s">
        <v>93</v>
      </c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1"/>
    </row>
    <row r="373" spans="1:45" s="52" customFormat="1" ht="108.75" customHeight="1" x14ac:dyDescent="0.25">
      <c r="A373" s="53" t="s">
        <v>817</v>
      </c>
      <c r="B373" s="53">
        <v>339030</v>
      </c>
      <c r="C373" s="53">
        <v>50</v>
      </c>
      <c r="D373" s="101"/>
      <c r="E373" s="57" t="s">
        <v>652</v>
      </c>
      <c r="F373" s="56" t="s">
        <v>223</v>
      </c>
      <c r="G373" s="91"/>
      <c r="H373" s="91"/>
      <c r="I373" s="53" t="s">
        <v>138</v>
      </c>
      <c r="J373" s="54" t="s">
        <v>138</v>
      </c>
      <c r="K373" s="55" t="s">
        <v>138</v>
      </c>
      <c r="L373" s="55" t="s">
        <v>675</v>
      </c>
      <c r="M373" s="53" t="s">
        <v>93</v>
      </c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1"/>
    </row>
    <row r="374" spans="1:45" s="52" customFormat="1" ht="108.75" customHeight="1" x14ac:dyDescent="0.25">
      <c r="A374" s="53" t="s">
        <v>818</v>
      </c>
      <c r="B374" s="53">
        <v>339030</v>
      </c>
      <c r="C374" s="53">
        <v>45</v>
      </c>
      <c r="D374" s="101"/>
      <c r="E374" s="57" t="s">
        <v>652</v>
      </c>
      <c r="F374" s="56" t="s">
        <v>223</v>
      </c>
      <c r="G374" s="91"/>
      <c r="H374" s="91"/>
      <c r="I374" s="53" t="s">
        <v>138</v>
      </c>
      <c r="J374" s="54" t="s">
        <v>138</v>
      </c>
      <c r="K374" s="55" t="s">
        <v>138</v>
      </c>
      <c r="L374" s="55" t="s">
        <v>675</v>
      </c>
      <c r="M374" s="53" t="s">
        <v>93</v>
      </c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1"/>
    </row>
    <row r="375" spans="1:45" s="52" customFormat="1" ht="108.75" customHeight="1" x14ac:dyDescent="0.25">
      <c r="A375" s="53" t="s">
        <v>819</v>
      </c>
      <c r="B375" s="53">
        <v>339030</v>
      </c>
      <c r="C375" s="53">
        <v>37</v>
      </c>
      <c r="D375" s="101"/>
      <c r="E375" s="57" t="s">
        <v>652</v>
      </c>
      <c r="F375" s="56" t="s">
        <v>223</v>
      </c>
      <c r="G375" s="91"/>
      <c r="H375" s="91"/>
      <c r="I375" s="53" t="s">
        <v>138</v>
      </c>
      <c r="J375" s="54" t="s">
        <v>138</v>
      </c>
      <c r="K375" s="55" t="s">
        <v>138</v>
      </c>
      <c r="L375" s="55" t="s">
        <v>675</v>
      </c>
      <c r="M375" s="53" t="s">
        <v>93</v>
      </c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1"/>
    </row>
    <row r="376" spans="1:45" s="52" customFormat="1" ht="108.75" customHeight="1" x14ac:dyDescent="0.25">
      <c r="A376" s="53" t="s">
        <v>820</v>
      </c>
      <c r="B376" s="53">
        <v>339030</v>
      </c>
      <c r="C376" s="53">
        <v>6</v>
      </c>
      <c r="D376" s="101"/>
      <c r="E376" s="57" t="s">
        <v>652</v>
      </c>
      <c r="F376" s="56" t="s">
        <v>223</v>
      </c>
      <c r="G376" s="91"/>
      <c r="H376" s="91"/>
      <c r="I376" s="53" t="s">
        <v>138</v>
      </c>
      <c r="J376" s="54" t="s">
        <v>138</v>
      </c>
      <c r="K376" s="55" t="s">
        <v>138</v>
      </c>
      <c r="L376" s="55" t="s">
        <v>675</v>
      </c>
      <c r="M376" s="53" t="s">
        <v>93</v>
      </c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1"/>
    </row>
    <row r="377" spans="1:45" s="52" customFormat="1" ht="108.75" customHeight="1" x14ac:dyDescent="0.25">
      <c r="A377" s="53" t="s">
        <v>821</v>
      </c>
      <c r="B377" s="53">
        <v>339030</v>
      </c>
      <c r="C377" s="53">
        <v>60</v>
      </c>
      <c r="D377" s="101"/>
      <c r="E377" s="57" t="s">
        <v>652</v>
      </c>
      <c r="F377" s="56" t="s">
        <v>223</v>
      </c>
      <c r="G377" s="91"/>
      <c r="H377" s="91"/>
      <c r="I377" s="53" t="s">
        <v>138</v>
      </c>
      <c r="J377" s="54" t="s">
        <v>138</v>
      </c>
      <c r="K377" s="55" t="s">
        <v>138</v>
      </c>
      <c r="L377" s="55" t="s">
        <v>675</v>
      </c>
      <c r="M377" s="53" t="s">
        <v>93</v>
      </c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1"/>
    </row>
    <row r="378" spans="1:45" s="52" customFormat="1" ht="108.75" customHeight="1" x14ac:dyDescent="0.25">
      <c r="A378" s="53" t="s">
        <v>822</v>
      </c>
      <c r="B378" s="53">
        <v>339030</v>
      </c>
      <c r="C378" s="53">
        <v>62</v>
      </c>
      <c r="D378" s="101"/>
      <c r="E378" s="57" t="s">
        <v>652</v>
      </c>
      <c r="F378" s="56" t="s">
        <v>223</v>
      </c>
      <c r="G378" s="91"/>
      <c r="H378" s="91"/>
      <c r="I378" s="53" t="s">
        <v>138</v>
      </c>
      <c r="J378" s="54" t="s">
        <v>138</v>
      </c>
      <c r="K378" s="55" t="s">
        <v>138</v>
      </c>
      <c r="L378" s="55" t="s">
        <v>675</v>
      </c>
      <c r="M378" s="53" t="s">
        <v>93</v>
      </c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1"/>
    </row>
    <row r="379" spans="1:45" s="52" customFormat="1" ht="108.75" customHeight="1" x14ac:dyDescent="0.25">
      <c r="A379" s="53" t="s">
        <v>823</v>
      </c>
      <c r="B379" s="53">
        <v>339030</v>
      </c>
      <c r="C379" s="53">
        <v>126</v>
      </c>
      <c r="D379" s="101"/>
      <c r="E379" s="57" t="s">
        <v>652</v>
      </c>
      <c r="F379" s="56" t="s">
        <v>223</v>
      </c>
      <c r="G379" s="91"/>
      <c r="H379" s="91"/>
      <c r="I379" s="53" t="s">
        <v>138</v>
      </c>
      <c r="J379" s="54" t="s">
        <v>138</v>
      </c>
      <c r="K379" s="55" t="s">
        <v>138</v>
      </c>
      <c r="L379" s="55" t="s">
        <v>675</v>
      </c>
      <c r="M379" s="53" t="s">
        <v>93</v>
      </c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1"/>
    </row>
    <row r="380" spans="1:45" s="52" customFormat="1" ht="108.75" customHeight="1" x14ac:dyDescent="0.25">
      <c r="A380" s="53" t="s">
        <v>824</v>
      </c>
      <c r="B380" s="53">
        <v>339030</v>
      </c>
      <c r="C380" s="53">
        <v>1</v>
      </c>
      <c r="D380" s="102"/>
      <c r="E380" s="57" t="s">
        <v>652</v>
      </c>
      <c r="F380" s="56" t="s">
        <v>223</v>
      </c>
      <c r="G380" s="92"/>
      <c r="H380" s="92"/>
      <c r="I380" s="53" t="s">
        <v>138</v>
      </c>
      <c r="J380" s="54" t="s">
        <v>138</v>
      </c>
      <c r="K380" s="55" t="s">
        <v>138</v>
      </c>
      <c r="L380" s="55" t="s">
        <v>675</v>
      </c>
      <c r="M380" s="53" t="s">
        <v>93</v>
      </c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1"/>
    </row>
    <row r="381" spans="1:45" s="52" customFormat="1" ht="108.75" customHeight="1" x14ac:dyDescent="0.25">
      <c r="A381" s="53" t="s">
        <v>1326</v>
      </c>
      <c r="B381" s="53">
        <v>449052</v>
      </c>
      <c r="C381" s="53">
        <v>1</v>
      </c>
      <c r="D381" s="57" t="s">
        <v>1186</v>
      </c>
      <c r="E381" s="57" t="s">
        <v>1187</v>
      </c>
      <c r="F381" s="53" t="s">
        <v>1188</v>
      </c>
      <c r="G381" s="58">
        <v>544750.51</v>
      </c>
      <c r="H381" s="58">
        <v>544750.51</v>
      </c>
      <c r="I381" s="54" t="s">
        <v>138</v>
      </c>
      <c r="J381" s="54" t="s">
        <v>138</v>
      </c>
      <c r="K381" s="55" t="s">
        <v>138</v>
      </c>
      <c r="L381" s="55" t="s">
        <v>675</v>
      </c>
      <c r="M381" s="53" t="s">
        <v>224</v>
      </c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1"/>
    </row>
    <row r="382" spans="1:45" s="52" customFormat="1" ht="108.75" customHeight="1" x14ac:dyDescent="0.25">
      <c r="A382" s="53" t="s">
        <v>1191</v>
      </c>
      <c r="B382" s="53">
        <v>449052</v>
      </c>
      <c r="C382" s="53">
        <v>1</v>
      </c>
      <c r="D382" s="57" t="s">
        <v>1189</v>
      </c>
      <c r="E382" s="57" t="s">
        <v>1190</v>
      </c>
      <c r="F382" s="53" t="s">
        <v>1192</v>
      </c>
      <c r="G382" s="58">
        <v>518901.26</v>
      </c>
      <c r="H382" s="58">
        <v>518901.26</v>
      </c>
      <c r="I382" s="54" t="s">
        <v>138</v>
      </c>
      <c r="J382" s="54" t="s">
        <v>138</v>
      </c>
      <c r="K382" s="55" t="s">
        <v>138</v>
      </c>
      <c r="L382" s="55" t="s">
        <v>675</v>
      </c>
      <c r="M382" s="53" t="s">
        <v>224</v>
      </c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1"/>
    </row>
    <row r="383" spans="1:45" s="52" customFormat="1" ht="108.75" customHeight="1" x14ac:dyDescent="0.25">
      <c r="A383" s="53" t="s">
        <v>929</v>
      </c>
      <c r="B383" s="53">
        <v>339030</v>
      </c>
      <c r="C383" s="53">
        <v>3</v>
      </c>
      <c r="D383" s="57" t="s">
        <v>834</v>
      </c>
      <c r="E383" s="57" t="s">
        <v>835</v>
      </c>
      <c r="F383" s="56" t="s">
        <v>836</v>
      </c>
      <c r="G383" s="58">
        <v>288923.5</v>
      </c>
      <c r="H383" s="58">
        <v>196700</v>
      </c>
      <c r="I383" s="54" t="s">
        <v>138</v>
      </c>
      <c r="J383" s="54" t="s">
        <v>138</v>
      </c>
      <c r="K383" s="55" t="s">
        <v>138</v>
      </c>
      <c r="L383" s="55" t="s">
        <v>675</v>
      </c>
      <c r="M383" s="53" t="s">
        <v>93</v>
      </c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1"/>
    </row>
    <row r="384" spans="1:45" s="52" customFormat="1" ht="108.75" customHeight="1" x14ac:dyDescent="0.25">
      <c r="A384" s="53" t="s">
        <v>1044</v>
      </c>
      <c r="B384" s="53">
        <v>449052</v>
      </c>
      <c r="C384" s="53">
        <v>2</v>
      </c>
      <c r="D384" s="57" t="s">
        <v>930</v>
      </c>
      <c r="E384" s="57" t="s">
        <v>931</v>
      </c>
      <c r="F384" s="53" t="s">
        <v>932</v>
      </c>
      <c r="G384" s="58">
        <v>410400</v>
      </c>
      <c r="H384" s="58">
        <v>410400</v>
      </c>
      <c r="I384" s="54" t="s">
        <v>138</v>
      </c>
      <c r="J384" s="54" t="s">
        <v>138</v>
      </c>
      <c r="K384" s="55" t="s">
        <v>138</v>
      </c>
      <c r="L384" s="55" t="s">
        <v>675</v>
      </c>
      <c r="M384" s="53" t="s">
        <v>224</v>
      </c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1"/>
    </row>
    <row r="385" spans="1:45" s="52" customFormat="1" ht="108.75" customHeight="1" x14ac:dyDescent="0.25">
      <c r="A385" s="53" t="s">
        <v>1178</v>
      </c>
      <c r="B385" s="53">
        <v>339039</v>
      </c>
      <c r="C385" s="53">
        <v>1</v>
      </c>
      <c r="D385" s="57" t="s">
        <v>933</v>
      </c>
      <c r="E385" s="57" t="s">
        <v>934</v>
      </c>
      <c r="F385" s="53" t="s">
        <v>196</v>
      </c>
      <c r="G385" s="58">
        <v>581768.43999999994</v>
      </c>
      <c r="H385" s="58">
        <v>581768.43999999994</v>
      </c>
      <c r="I385" s="54" t="s">
        <v>138</v>
      </c>
      <c r="J385" s="54" t="s">
        <v>138</v>
      </c>
      <c r="K385" s="55" t="s">
        <v>138</v>
      </c>
      <c r="L385" s="55" t="s">
        <v>675</v>
      </c>
      <c r="M385" s="53" t="s">
        <v>224</v>
      </c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1"/>
    </row>
    <row r="386" spans="1:45" s="52" customFormat="1" ht="108.75" customHeight="1" x14ac:dyDescent="0.25">
      <c r="A386" s="53" t="s">
        <v>1238</v>
      </c>
      <c r="B386" s="53">
        <v>339039</v>
      </c>
      <c r="C386" s="53">
        <v>1</v>
      </c>
      <c r="D386" s="57" t="s">
        <v>1236</v>
      </c>
      <c r="E386" s="57" t="s">
        <v>1237</v>
      </c>
      <c r="F386" s="53" t="s">
        <v>478</v>
      </c>
      <c r="G386" s="58">
        <v>90110000</v>
      </c>
      <c r="H386" s="58">
        <v>90110000</v>
      </c>
      <c r="I386" s="54" t="s">
        <v>138</v>
      </c>
      <c r="J386" s="54" t="s">
        <v>138</v>
      </c>
      <c r="K386" s="55" t="s">
        <v>138</v>
      </c>
      <c r="L386" s="55" t="s">
        <v>675</v>
      </c>
      <c r="M386" s="53" t="s">
        <v>231</v>
      </c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1"/>
    </row>
    <row r="387" spans="1:45" s="52" customFormat="1" ht="108.75" customHeight="1" x14ac:dyDescent="0.25">
      <c r="A387" s="53" t="s">
        <v>1231</v>
      </c>
      <c r="B387" s="53">
        <v>339039</v>
      </c>
      <c r="C387" s="53">
        <v>1</v>
      </c>
      <c r="D387" s="53" t="s">
        <v>1229</v>
      </c>
      <c r="E387" s="53" t="s">
        <v>1230</v>
      </c>
      <c r="F387" s="53" t="s">
        <v>478</v>
      </c>
      <c r="G387" s="59">
        <v>1256297.5900000001</v>
      </c>
      <c r="H387" s="59">
        <v>1256297.5900000001</v>
      </c>
      <c r="I387" s="54" t="s">
        <v>138</v>
      </c>
      <c r="J387" s="54" t="s">
        <v>138</v>
      </c>
      <c r="K387" s="55" t="s">
        <v>138</v>
      </c>
      <c r="L387" s="55" t="s">
        <v>675</v>
      </c>
      <c r="M387" s="53" t="s">
        <v>231</v>
      </c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1"/>
    </row>
    <row r="388" spans="1:45" s="52" customFormat="1" ht="108.75" customHeight="1" x14ac:dyDescent="0.25">
      <c r="A388" s="53" t="s">
        <v>1098</v>
      </c>
      <c r="B388" s="53">
        <v>3339039</v>
      </c>
      <c r="C388" s="53">
        <v>1</v>
      </c>
      <c r="D388" s="57" t="s">
        <v>1096</v>
      </c>
      <c r="E388" s="57" t="s">
        <v>1097</v>
      </c>
      <c r="F388" s="53" t="s">
        <v>478</v>
      </c>
      <c r="G388" s="58">
        <v>2992005.34</v>
      </c>
      <c r="H388" s="58">
        <v>2992005.34</v>
      </c>
      <c r="I388" s="54" t="s">
        <v>138</v>
      </c>
      <c r="J388" s="54" t="s">
        <v>138</v>
      </c>
      <c r="K388" s="55" t="s">
        <v>138</v>
      </c>
      <c r="L388" s="55" t="s">
        <v>675</v>
      </c>
      <c r="M388" s="53" t="s">
        <v>231</v>
      </c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1"/>
    </row>
    <row r="389" spans="1:45" s="52" customFormat="1" ht="108.75" customHeight="1" x14ac:dyDescent="0.25">
      <c r="A389" s="53" t="s">
        <v>1234</v>
      </c>
      <c r="B389" s="53">
        <v>3339039</v>
      </c>
      <c r="C389" s="53">
        <v>1</v>
      </c>
      <c r="D389" s="53" t="s">
        <v>1232</v>
      </c>
      <c r="E389" s="53" t="s">
        <v>1233</v>
      </c>
      <c r="F389" s="53" t="s">
        <v>478</v>
      </c>
      <c r="G389" s="59">
        <v>408986</v>
      </c>
      <c r="H389" s="59">
        <v>408986</v>
      </c>
      <c r="I389" s="54" t="s">
        <v>138</v>
      </c>
      <c r="J389" s="54" t="s">
        <v>138</v>
      </c>
      <c r="K389" s="55" t="s">
        <v>138</v>
      </c>
      <c r="L389" s="55" t="s">
        <v>675</v>
      </c>
      <c r="M389" s="53" t="s">
        <v>231</v>
      </c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1"/>
    </row>
    <row r="390" spans="1:45" s="52" customFormat="1" ht="141" customHeight="1" x14ac:dyDescent="0.25">
      <c r="A390" s="53" t="s">
        <v>1112</v>
      </c>
      <c r="B390" s="53">
        <v>339039</v>
      </c>
      <c r="C390" s="53">
        <v>1</v>
      </c>
      <c r="D390" s="57" t="s">
        <v>1110</v>
      </c>
      <c r="E390" s="57" t="s">
        <v>1111</v>
      </c>
      <c r="F390" s="56" t="s">
        <v>478</v>
      </c>
      <c r="G390" s="58">
        <v>500000</v>
      </c>
      <c r="H390" s="58">
        <v>500000</v>
      </c>
      <c r="I390" s="54" t="s">
        <v>138</v>
      </c>
      <c r="J390" s="54" t="s">
        <v>138</v>
      </c>
      <c r="K390" s="55" t="s">
        <v>138</v>
      </c>
      <c r="L390" s="55" t="s">
        <v>675</v>
      </c>
      <c r="M390" s="53" t="s">
        <v>231</v>
      </c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1"/>
    </row>
    <row r="391" spans="1:45" s="52" customFormat="1" ht="108.75" customHeight="1" x14ac:dyDescent="0.25">
      <c r="A391" s="53" t="s">
        <v>1325</v>
      </c>
      <c r="B391" s="53">
        <v>339039</v>
      </c>
      <c r="C391" s="53">
        <v>1</v>
      </c>
      <c r="D391" s="57" t="s">
        <v>950</v>
      </c>
      <c r="E391" s="57" t="s">
        <v>951</v>
      </c>
      <c r="F391" s="53" t="s">
        <v>223</v>
      </c>
      <c r="G391" s="58">
        <v>600000</v>
      </c>
      <c r="H391" s="58">
        <v>600000</v>
      </c>
      <c r="I391" s="54" t="s">
        <v>138</v>
      </c>
      <c r="J391" s="54" t="s">
        <v>138</v>
      </c>
      <c r="K391" s="55" t="s">
        <v>138</v>
      </c>
      <c r="L391" s="55" t="s">
        <v>675</v>
      </c>
      <c r="M391" s="53" t="s">
        <v>231</v>
      </c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1"/>
    </row>
    <row r="392" spans="1:45" s="52" customFormat="1" ht="108.75" customHeight="1" x14ac:dyDescent="0.25">
      <c r="A392" s="65" t="s">
        <v>456</v>
      </c>
      <c r="B392" s="65">
        <v>339040</v>
      </c>
      <c r="C392" s="65">
        <v>1</v>
      </c>
      <c r="D392" s="103" t="s">
        <v>455</v>
      </c>
      <c r="E392" s="103" t="s">
        <v>458</v>
      </c>
      <c r="F392" s="70" t="s">
        <v>459</v>
      </c>
      <c r="G392" s="105">
        <v>485107.99</v>
      </c>
      <c r="H392" s="69">
        <v>0</v>
      </c>
      <c r="I392" s="65" t="s">
        <v>233</v>
      </c>
      <c r="J392" s="66">
        <v>45180</v>
      </c>
      <c r="K392" s="67">
        <f>NETWORKDAYS(J392,$O$2)</f>
        <v>68</v>
      </c>
      <c r="L392" s="67" t="s">
        <v>465</v>
      </c>
      <c r="M392" s="65" t="s">
        <v>93</v>
      </c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1"/>
    </row>
    <row r="393" spans="1:45" s="52" customFormat="1" ht="108.75" customHeight="1" x14ac:dyDescent="0.25">
      <c r="A393" s="65" t="s">
        <v>457</v>
      </c>
      <c r="B393" s="65">
        <v>339040</v>
      </c>
      <c r="C393" s="65">
        <v>1</v>
      </c>
      <c r="D393" s="104"/>
      <c r="E393" s="104"/>
      <c r="F393" s="70" t="s">
        <v>459</v>
      </c>
      <c r="G393" s="106"/>
      <c r="H393" s="69">
        <v>0</v>
      </c>
      <c r="I393" s="65" t="s">
        <v>233</v>
      </c>
      <c r="J393" s="66">
        <v>45180</v>
      </c>
      <c r="K393" s="67">
        <f>NETWORKDAYS(J393,$O$2)</f>
        <v>68</v>
      </c>
      <c r="L393" s="67" t="s">
        <v>465</v>
      </c>
      <c r="M393" s="65" t="s">
        <v>93</v>
      </c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1"/>
    </row>
    <row r="394" spans="1:45" s="52" customFormat="1" ht="108.75" customHeight="1" x14ac:dyDescent="0.25">
      <c r="A394" s="73" t="s">
        <v>658</v>
      </c>
      <c r="B394" s="73">
        <v>339039</v>
      </c>
      <c r="C394" s="73">
        <v>1</v>
      </c>
      <c r="D394" s="114" t="s">
        <v>441</v>
      </c>
      <c r="E394" s="73" t="s">
        <v>442</v>
      </c>
      <c r="F394" s="74" t="s">
        <v>223</v>
      </c>
      <c r="G394" s="119">
        <v>1735826.81</v>
      </c>
      <c r="H394" s="75">
        <v>0</v>
      </c>
      <c r="I394" s="73" t="s">
        <v>233</v>
      </c>
      <c r="J394" s="76">
        <v>45244</v>
      </c>
      <c r="K394" s="77">
        <f>NETWORKDAYS(J394,$O$2)</f>
        <v>22</v>
      </c>
      <c r="L394" s="67" t="s">
        <v>465</v>
      </c>
      <c r="M394" s="73" t="s">
        <v>93</v>
      </c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1"/>
    </row>
    <row r="395" spans="1:45" s="52" customFormat="1" ht="108.75" customHeight="1" x14ac:dyDescent="0.25">
      <c r="A395" s="73" t="s">
        <v>659</v>
      </c>
      <c r="B395" s="73">
        <v>339039</v>
      </c>
      <c r="C395" s="73">
        <v>2</v>
      </c>
      <c r="D395" s="115"/>
      <c r="E395" s="73" t="s">
        <v>442</v>
      </c>
      <c r="F395" s="74" t="s">
        <v>223</v>
      </c>
      <c r="G395" s="120"/>
      <c r="H395" s="75">
        <v>0</v>
      </c>
      <c r="I395" s="73" t="s">
        <v>233</v>
      </c>
      <c r="J395" s="76">
        <v>45244</v>
      </c>
      <c r="K395" s="77">
        <f t="shared" ref="K395:K396" si="0">NETWORKDAYS(J395,$O$2)</f>
        <v>22</v>
      </c>
      <c r="L395" s="67" t="s">
        <v>465</v>
      </c>
      <c r="M395" s="73" t="s">
        <v>93</v>
      </c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1"/>
    </row>
    <row r="396" spans="1:45" s="52" customFormat="1" ht="108.75" customHeight="1" x14ac:dyDescent="0.25">
      <c r="A396" s="73" t="s">
        <v>657</v>
      </c>
      <c r="B396" s="73">
        <v>339039</v>
      </c>
      <c r="C396" s="73">
        <v>1</v>
      </c>
      <c r="D396" s="116"/>
      <c r="E396" s="73" t="s">
        <v>442</v>
      </c>
      <c r="F396" s="74" t="s">
        <v>223</v>
      </c>
      <c r="G396" s="121"/>
      <c r="H396" s="75">
        <v>0</v>
      </c>
      <c r="I396" s="73" t="s">
        <v>233</v>
      </c>
      <c r="J396" s="76">
        <v>45244</v>
      </c>
      <c r="K396" s="77">
        <f t="shared" si="0"/>
        <v>22</v>
      </c>
      <c r="L396" s="67" t="s">
        <v>465</v>
      </c>
      <c r="M396" s="73" t="s">
        <v>93</v>
      </c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1"/>
    </row>
    <row r="397" spans="1:45" s="52" customFormat="1" ht="108.75" customHeight="1" x14ac:dyDescent="0.25">
      <c r="A397" s="131" t="s">
        <v>1081</v>
      </c>
      <c r="B397" s="52">
        <v>339040</v>
      </c>
      <c r="C397" s="131">
        <v>1</v>
      </c>
      <c r="D397" s="132" t="s">
        <v>209</v>
      </c>
      <c r="E397" s="131" t="s">
        <v>342</v>
      </c>
      <c r="F397" s="131" t="s">
        <v>58</v>
      </c>
      <c r="G397" s="133">
        <v>5178861.68</v>
      </c>
      <c r="H397" s="133">
        <v>0</v>
      </c>
      <c r="I397" s="52" t="s">
        <v>233</v>
      </c>
      <c r="J397" s="80">
        <v>45236</v>
      </c>
      <c r="K397" s="81">
        <f>NETWORKDAYS(J397,$O$2)</f>
        <v>28</v>
      </c>
      <c r="L397" s="52" t="s">
        <v>1382</v>
      </c>
      <c r="M397" s="52" t="s">
        <v>230</v>
      </c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1"/>
    </row>
    <row r="398" spans="1:45" s="52" customFormat="1" ht="108.75" customHeight="1" x14ac:dyDescent="0.25">
      <c r="A398" s="131" t="s">
        <v>1082</v>
      </c>
      <c r="B398" s="52">
        <v>339040</v>
      </c>
      <c r="C398" s="131">
        <v>1</v>
      </c>
      <c r="D398" s="134"/>
      <c r="E398" s="131" t="s">
        <v>342</v>
      </c>
      <c r="F398" s="131" t="s">
        <v>58</v>
      </c>
      <c r="G398" s="135">
        <v>45946.080000000002</v>
      </c>
      <c r="H398" s="135">
        <v>0</v>
      </c>
      <c r="I398" s="52" t="s">
        <v>233</v>
      </c>
      <c r="J398" s="80">
        <v>45236</v>
      </c>
      <c r="K398" s="81">
        <f>NETWORKDAYS(J398,$O$2)</f>
        <v>28</v>
      </c>
      <c r="L398" s="52" t="s">
        <v>1382</v>
      </c>
      <c r="M398" s="52" t="s">
        <v>230</v>
      </c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1"/>
    </row>
    <row r="399" spans="1:45" s="52" customFormat="1" ht="108.75" customHeight="1" x14ac:dyDescent="0.25">
      <c r="A399" s="52" t="s">
        <v>726</v>
      </c>
      <c r="B399" s="52">
        <v>339039</v>
      </c>
      <c r="C399" s="52">
        <v>1</v>
      </c>
      <c r="D399" s="52" t="s">
        <v>443</v>
      </c>
      <c r="E399" s="52" t="s">
        <v>444</v>
      </c>
      <c r="F399" s="82" t="s">
        <v>445</v>
      </c>
      <c r="G399" s="83">
        <v>5764512.5599999996</v>
      </c>
      <c r="H399" s="83">
        <v>0</v>
      </c>
      <c r="I399" s="52" t="s">
        <v>233</v>
      </c>
      <c r="J399" s="80">
        <v>45205</v>
      </c>
      <c r="K399" s="81">
        <f>NETWORKDAYS(J399,$O$2)</f>
        <v>49</v>
      </c>
      <c r="L399" s="52" t="s">
        <v>1209</v>
      </c>
      <c r="M399" s="52" t="s">
        <v>230</v>
      </c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1"/>
    </row>
    <row r="400" spans="1:45" s="52" customFormat="1" ht="108.75" customHeight="1" x14ac:dyDescent="0.25">
      <c r="B400" s="52">
        <v>339039</v>
      </c>
      <c r="C400" s="136">
        <v>1</v>
      </c>
      <c r="D400" s="52" t="s">
        <v>215</v>
      </c>
      <c r="E400" s="52" t="s">
        <v>208</v>
      </c>
      <c r="F400" s="52" t="s">
        <v>97</v>
      </c>
      <c r="G400" s="84">
        <v>3688.08</v>
      </c>
      <c r="H400" s="84">
        <v>0</v>
      </c>
      <c r="I400" s="52" t="s">
        <v>432</v>
      </c>
      <c r="J400" s="80">
        <v>45190</v>
      </c>
      <c r="K400" s="81">
        <f t="shared" ref="K400" si="1">NETWORKDAYS(J400,$O$2)</f>
        <v>60</v>
      </c>
      <c r="L400" s="82" t="s">
        <v>1086</v>
      </c>
      <c r="M400" s="52" t="s">
        <v>230</v>
      </c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1"/>
    </row>
    <row r="401" spans="1:45" s="52" customFormat="1" ht="108.75" customHeight="1" x14ac:dyDescent="0.25">
      <c r="A401" s="52" t="s">
        <v>269</v>
      </c>
      <c r="B401" s="52">
        <v>339039</v>
      </c>
      <c r="C401" s="52">
        <v>3</v>
      </c>
      <c r="D401" s="52" t="s">
        <v>267</v>
      </c>
      <c r="E401" s="52" t="s">
        <v>266</v>
      </c>
      <c r="F401" s="52" t="s">
        <v>268</v>
      </c>
      <c r="G401" s="84">
        <v>257284.6666</v>
      </c>
      <c r="H401" s="84">
        <v>0</v>
      </c>
      <c r="I401" s="52" t="s">
        <v>152</v>
      </c>
      <c r="J401" s="80">
        <v>45182</v>
      </c>
      <c r="K401" s="81">
        <f t="shared" ref="K401" si="2">NETWORKDAYS(J401,$O$2)</f>
        <v>66</v>
      </c>
      <c r="L401" s="80" t="s">
        <v>1085</v>
      </c>
      <c r="M401" s="52" t="s">
        <v>230</v>
      </c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1"/>
    </row>
    <row r="402" spans="1:45" s="52" customFormat="1" ht="108.75" customHeight="1" x14ac:dyDescent="0.25">
      <c r="A402" s="52" t="s">
        <v>1384</v>
      </c>
      <c r="B402" s="52">
        <v>339030</v>
      </c>
      <c r="C402" s="52">
        <v>1</v>
      </c>
      <c r="D402" s="97" t="s">
        <v>343</v>
      </c>
      <c r="E402" s="52" t="s">
        <v>344</v>
      </c>
      <c r="F402" s="52" t="s">
        <v>58</v>
      </c>
      <c r="G402" s="94">
        <v>7692204.9800000004</v>
      </c>
      <c r="H402" s="94">
        <v>0</v>
      </c>
      <c r="I402" s="52" t="s">
        <v>152</v>
      </c>
      <c r="J402" s="80">
        <v>45229</v>
      </c>
      <c r="K402" s="81">
        <f t="shared" ref="K402:K406" si="3">NETWORKDAYS(J402,$O$2)</f>
        <v>33</v>
      </c>
      <c r="L402" s="80" t="s">
        <v>1466</v>
      </c>
      <c r="M402" s="52" t="s">
        <v>93</v>
      </c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1"/>
    </row>
    <row r="403" spans="1:45" s="52" customFormat="1" ht="108.75" customHeight="1" x14ac:dyDescent="0.25">
      <c r="A403" s="52" t="s">
        <v>1385</v>
      </c>
      <c r="B403" s="52">
        <v>449052</v>
      </c>
      <c r="C403" s="52">
        <v>2</v>
      </c>
      <c r="D403" s="98"/>
      <c r="E403" s="52" t="s">
        <v>344</v>
      </c>
      <c r="F403" s="52" t="s">
        <v>58</v>
      </c>
      <c r="G403" s="95"/>
      <c r="H403" s="95"/>
      <c r="I403" s="52" t="s">
        <v>152</v>
      </c>
      <c r="J403" s="80">
        <v>45229</v>
      </c>
      <c r="K403" s="81">
        <f t="shared" si="3"/>
        <v>33</v>
      </c>
      <c r="L403" s="80" t="s">
        <v>1466</v>
      </c>
      <c r="M403" s="52" t="s">
        <v>93</v>
      </c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1"/>
    </row>
    <row r="404" spans="1:45" s="52" customFormat="1" ht="108.75" customHeight="1" x14ac:dyDescent="0.25">
      <c r="A404" s="52" t="s">
        <v>1386</v>
      </c>
      <c r="B404" s="52">
        <v>339030</v>
      </c>
      <c r="C404" s="52">
        <v>4</v>
      </c>
      <c r="D404" s="98"/>
      <c r="E404" s="52" t="s">
        <v>344</v>
      </c>
      <c r="F404" s="52" t="s">
        <v>58</v>
      </c>
      <c r="G404" s="95"/>
      <c r="H404" s="95"/>
      <c r="I404" s="52" t="s">
        <v>152</v>
      </c>
      <c r="J404" s="80">
        <v>45229</v>
      </c>
      <c r="K404" s="81">
        <f t="shared" si="3"/>
        <v>33</v>
      </c>
      <c r="L404" s="80" t="s">
        <v>1466</v>
      </c>
      <c r="M404" s="52" t="s">
        <v>93</v>
      </c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1"/>
    </row>
    <row r="405" spans="1:45" s="52" customFormat="1" ht="108.75" customHeight="1" x14ac:dyDescent="0.25">
      <c r="A405" s="52" t="s">
        <v>1387</v>
      </c>
      <c r="B405" s="52">
        <v>449040</v>
      </c>
      <c r="C405" s="52">
        <v>1</v>
      </c>
      <c r="D405" s="98"/>
      <c r="E405" s="52" t="s">
        <v>344</v>
      </c>
      <c r="F405" s="52" t="s">
        <v>58</v>
      </c>
      <c r="G405" s="95"/>
      <c r="H405" s="95"/>
      <c r="I405" s="52" t="s">
        <v>152</v>
      </c>
      <c r="J405" s="80">
        <v>45229</v>
      </c>
      <c r="K405" s="81">
        <f t="shared" si="3"/>
        <v>33</v>
      </c>
      <c r="L405" s="80" t="s">
        <v>1466</v>
      </c>
      <c r="M405" s="52" t="s">
        <v>93</v>
      </c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1"/>
    </row>
    <row r="406" spans="1:45" s="52" customFormat="1" ht="108.75" customHeight="1" x14ac:dyDescent="0.25">
      <c r="A406" s="52" t="s">
        <v>1388</v>
      </c>
      <c r="B406" s="52">
        <v>449052</v>
      </c>
      <c r="C406" s="52">
        <v>3</v>
      </c>
      <c r="D406" s="98"/>
      <c r="E406" s="52" t="s">
        <v>344</v>
      </c>
      <c r="F406" s="52" t="s">
        <v>58</v>
      </c>
      <c r="G406" s="96"/>
      <c r="H406" s="96"/>
      <c r="I406" s="52" t="s">
        <v>152</v>
      </c>
      <c r="J406" s="80">
        <v>45229</v>
      </c>
      <c r="K406" s="81">
        <f t="shared" si="3"/>
        <v>33</v>
      </c>
      <c r="L406" s="80" t="s">
        <v>1466</v>
      </c>
      <c r="M406" s="52" t="s">
        <v>93</v>
      </c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1"/>
    </row>
    <row r="407" spans="1:45" s="52" customFormat="1" ht="108.75" customHeight="1" x14ac:dyDescent="0.25">
      <c r="A407" s="52" t="s">
        <v>573</v>
      </c>
      <c r="B407" s="52">
        <v>339030</v>
      </c>
      <c r="C407" s="52">
        <v>3</v>
      </c>
      <c r="D407" s="107" t="s">
        <v>501</v>
      </c>
      <c r="E407" s="52" t="s">
        <v>502</v>
      </c>
      <c r="F407" s="52" t="s">
        <v>223</v>
      </c>
      <c r="G407" s="108">
        <v>405124.51</v>
      </c>
      <c r="H407" s="84">
        <v>0</v>
      </c>
      <c r="I407" s="52" t="s">
        <v>233</v>
      </c>
      <c r="J407" s="80">
        <v>45268</v>
      </c>
      <c r="K407" s="81">
        <f t="shared" ref="K407:K504" si="4">NETWORKDAYS(J407,$O$2)</f>
        <v>4</v>
      </c>
      <c r="L407" s="52" t="s">
        <v>1445</v>
      </c>
      <c r="M407" s="52" t="s">
        <v>93</v>
      </c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1"/>
    </row>
    <row r="408" spans="1:45" s="52" customFormat="1" ht="108.75" customHeight="1" x14ac:dyDescent="0.25">
      <c r="A408" s="52" t="s">
        <v>574</v>
      </c>
      <c r="B408" s="52">
        <v>339030</v>
      </c>
      <c r="C408" s="52">
        <v>1</v>
      </c>
      <c r="D408" s="107"/>
      <c r="E408" s="52" t="s">
        <v>502</v>
      </c>
      <c r="F408" s="52" t="s">
        <v>223</v>
      </c>
      <c r="G408" s="108"/>
      <c r="H408" s="84">
        <v>0</v>
      </c>
      <c r="I408" s="52" t="s">
        <v>233</v>
      </c>
      <c r="J408" s="80">
        <v>45268</v>
      </c>
      <c r="K408" s="81">
        <f t="shared" ref="K408:K426" si="5">NETWORKDAYS(J408,$O$2)</f>
        <v>4</v>
      </c>
      <c r="L408" s="52" t="s">
        <v>1445</v>
      </c>
      <c r="M408" s="52" t="s">
        <v>93</v>
      </c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1"/>
    </row>
    <row r="409" spans="1:45" s="52" customFormat="1" ht="108.75" customHeight="1" x14ac:dyDescent="0.25">
      <c r="A409" s="52" t="s">
        <v>575</v>
      </c>
      <c r="B409" s="52">
        <v>449052</v>
      </c>
      <c r="C409" s="52">
        <v>4</v>
      </c>
      <c r="D409" s="107"/>
      <c r="E409" s="52" t="s">
        <v>502</v>
      </c>
      <c r="F409" s="52" t="s">
        <v>223</v>
      </c>
      <c r="G409" s="108"/>
      <c r="H409" s="84">
        <v>0</v>
      </c>
      <c r="I409" s="52" t="s">
        <v>233</v>
      </c>
      <c r="J409" s="80">
        <v>45268</v>
      </c>
      <c r="K409" s="81">
        <f t="shared" si="5"/>
        <v>4</v>
      </c>
      <c r="L409" s="52" t="s">
        <v>1445</v>
      </c>
      <c r="M409" s="52" t="s">
        <v>93</v>
      </c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1"/>
    </row>
    <row r="410" spans="1:45" s="52" customFormat="1" ht="108.75" customHeight="1" x14ac:dyDescent="0.25">
      <c r="A410" s="52" t="s">
        <v>576</v>
      </c>
      <c r="B410" s="52">
        <v>449052</v>
      </c>
      <c r="C410" s="52">
        <v>1</v>
      </c>
      <c r="D410" s="107"/>
      <c r="E410" s="52" t="s">
        <v>502</v>
      </c>
      <c r="F410" s="52" t="s">
        <v>223</v>
      </c>
      <c r="G410" s="108"/>
      <c r="H410" s="84">
        <v>0</v>
      </c>
      <c r="I410" s="52" t="s">
        <v>233</v>
      </c>
      <c r="J410" s="80">
        <v>45268</v>
      </c>
      <c r="K410" s="81">
        <f t="shared" si="5"/>
        <v>4</v>
      </c>
      <c r="L410" s="52" t="s">
        <v>1445</v>
      </c>
      <c r="M410" s="52" t="s">
        <v>93</v>
      </c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1"/>
    </row>
    <row r="411" spans="1:45" s="52" customFormat="1" ht="108.75" customHeight="1" x14ac:dyDescent="0.25">
      <c r="A411" s="52" t="s">
        <v>577</v>
      </c>
      <c r="B411" s="52">
        <v>449052</v>
      </c>
      <c r="C411" s="52">
        <v>5</v>
      </c>
      <c r="D411" s="107"/>
      <c r="E411" s="52" t="s">
        <v>502</v>
      </c>
      <c r="F411" s="52" t="s">
        <v>223</v>
      </c>
      <c r="G411" s="108"/>
      <c r="H411" s="84">
        <v>0</v>
      </c>
      <c r="I411" s="52" t="s">
        <v>233</v>
      </c>
      <c r="J411" s="80">
        <v>45268</v>
      </c>
      <c r="K411" s="81">
        <f t="shared" si="5"/>
        <v>4</v>
      </c>
      <c r="L411" s="52" t="s">
        <v>1445</v>
      </c>
      <c r="M411" s="52" t="s">
        <v>93</v>
      </c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1"/>
    </row>
    <row r="412" spans="1:45" s="52" customFormat="1" ht="108.75" customHeight="1" x14ac:dyDescent="0.25">
      <c r="A412" s="52" t="s">
        <v>578</v>
      </c>
      <c r="B412" s="52">
        <v>339030</v>
      </c>
      <c r="C412" s="52">
        <v>1</v>
      </c>
      <c r="D412" s="107"/>
      <c r="E412" s="52" t="s">
        <v>502</v>
      </c>
      <c r="F412" s="52" t="s">
        <v>223</v>
      </c>
      <c r="G412" s="108"/>
      <c r="H412" s="84">
        <v>0</v>
      </c>
      <c r="I412" s="52" t="s">
        <v>233</v>
      </c>
      <c r="J412" s="80">
        <v>45268</v>
      </c>
      <c r="K412" s="81">
        <f t="shared" si="5"/>
        <v>4</v>
      </c>
      <c r="L412" s="52" t="s">
        <v>1445</v>
      </c>
      <c r="M412" s="52" t="s">
        <v>93</v>
      </c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1"/>
    </row>
    <row r="413" spans="1:45" s="52" customFormat="1" ht="108.75" customHeight="1" x14ac:dyDescent="0.25">
      <c r="A413" s="52" t="s">
        <v>579</v>
      </c>
      <c r="B413" s="52">
        <v>339030</v>
      </c>
      <c r="C413" s="52">
        <v>1</v>
      </c>
      <c r="D413" s="107"/>
      <c r="E413" s="52" t="s">
        <v>502</v>
      </c>
      <c r="F413" s="52" t="s">
        <v>223</v>
      </c>
      <c r="G413" s="108"/>
      <c r="H413" s="84">
        <v>0</v>
      </c>
      <c r="I413" s="52" t="s">
        <v>233</v>
      </c>
      <c r="J413" s="80">
        <v>45268</v>
      </c>
      <c r="K413" s="81">
        <f t="shared" si="5"/>
        <v>4</v>
      </c>
      <c r="L413" s="52" t="s">
        <v>1445</v>
      </c>
      <c r="M413" s="52" t="s">
        <v>93</v>
      </c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1"/>
    </row>
    <row r="414" spans="1:45" s="52" customFormat="1" ht="108.75" customHeight="1" x14ac:dyDescent="0.25">
      <c r="A414" s="52" t="s">
        <v>591</v>
      </c>
      <c r="B414" s="52">
        <v>339030</v>
      </c>
      <c r="C414" s="52">
        <v>10</v>
      </c>
      <c r="D414" s="107"/>
      <c r="E414" s="52" t="s">
        <v>502</v>
      </c>
      <c r="F414" s="52" t="s">
        <v>223</v>
      </c>
      <c r="G414" s="108"/>
      <c r="H414" s="84">
        <v>0</v>
      </c>
      <c r="I414" s="52" t="s">
        <v>233</v>
      </c>
      <c r="J414" s="80">
        <v>45268</v>
      </c>
      <c r="K414" s="81">
        <f t="shared" si="5"/>
        <v>4</v>
      </c>
      <c r="L414" s="52" t="s">
        <v>1445</v>
      </c>
      <c r="M414" s="52" t="s">
        <v>93</v>
      </c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1"/>
    </row>
    <row r="415" spans="1:45" s="52" customFormat="1" ht="108.75" customHeight="1" x14ac:dyDescent="0.25">
      <c r="A415" s="52" t="s">
        <v>580</v>
      </c>
      <c r="B415" s="52">
        <v>449052</v>
      </c>
      <c r="C415" s="52">
        <v>5</v>
      </c>
      <c r="D415" s="107"/>
      <c r="E415" s="52" t="s">
        <v>502</v>
      </c>
      <c r="F415" s="52" t="s">
        <v>223</v>
      </c>
      <c r="G415" s="108"/>
      <c r="H415" s="84">
        <v>0</v>
      </c>
      <c r="I415" s="52" t="s">
        <v>233</v>
      </c>
      <c r="J415" s="80">
        <v>45268</v>
      </c>
      <c r="K415" s="81">
        <f t="shared" si="5"/>
        <v>4</v>
      </c>
      <c r="L415" s="52" t="s">
        <v>1445</v>
      </c>
      <c r="M415" s="52" t="s">
        <v>93</v>
      </c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1"/>
    </row>
    <row r="416" spans="1:45" s="52" customFormat="1" ht="108.75" customHeight="1" x14ac:dyDescent="0.25">
      <c r="A416" s="52" t="s">
        <v>581</v>
      </c>
      <c r="B416" s="52">
        <v>449052</v>
      </c>
      <c r="C416" s="52">
        <v>7</v>
      </c>
      <c r="D416" s="107"/>
      <c r="E416" s="52" t="s">
        <v>502</v>
      </c>
      <c r="F416" s="52" t="s">
        <v>223</v>
      </c>
      <c r="G416" s="108"/>
      <c r="H416" s="84">
        <v>0</v>
      </c>
      <c r="I416" s="52" t="s">
        <v>233</v>
      </c>
      <c r="J416" s="80">
        <v>45268</v>
      </c>
      <c r="K416" s="81">
        <f t="shared" si="5"/>
        <v>4</v>
      </c>
      <c r="L416" s="52" t="s">
        <v>1445</v>
      </c>
      <c r="M416" s="52" t="s">
        <v>93</v>
      </c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1"/>
    </row>
    <row r="417" spans="1:45" s="52" customFormat="1" ht="108.75" customHeight="1" x14ac:dyDescent="0.25">
      <c r="A417" s="52" t="s">
        <v>582</v>
      </c>
      <c r="B417" s="52">
        <v>449052</v>
      </c>
      <c r="C417" s="52">
        <v>1</v>
      </c>
      <c r="D417" s="107"/>
      <c r="E417" s="52" t="s">
        <v>502</v>
      </c>
      <c r="F417" s="52" t="s">
        <v>223</v>
      </c>
      <c r="G417" s="108"/>
      <c r="H417" s="84">
        <v>0</v>
      </c>
      <c r="I417" s="52" t="s">
        <v>233</v>
      </c>
      <c r="J417" s="80">
        <v>45268</v>
      </c>
      <c r="K417" s="81">
        <f t="shared" si="5"/>
        <v>4</v>
      </c>
      <c r="L417" s="52" t="s">
        <v>1445</v>
      </c>
      <c r="M417" s="52" t="s">
        <v>93</v>
      </c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1"/>
    </row>
    <row r="418" spans="1:45" s="52" customFormat="1" ht="108.75" customHeight="1" x14ac:dyDescent="0.25">
      <c r="A418" s="52" t="s">
        <v>583</v>
      </c>
      <c r="B418" s="52">
        <v>449052</v>
      </c>
      <c r="C418" s="52">
        <v>2</v>
      </c>
      <c r="D418" s="107"/>
      <c r="E418" s="52" t="s">
        <v>502</v>
      </c>
      <c r="F418" s="52" t="s">
        <v>223</v>
      </c>
      <c r="G418" s="108"/>
      <c r="H418" s="84">
        <v>0</v>
      </c>
      <c r="I418" s="52" t="s">
        <v>233</v>
      </c>
      <c r="J418" s="80">
        <v>45268</v>
      </c>
      <c r="K418" s="81">
        <f t="shared" si="5"/>
        <v>4</v>
      </c>
      <c r="L418" s="52" t="s">
        <v>1445</v>
      </c>
      <c r="M418" s="52" t="s">
        <v>93</v>
      </c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1"/>
    </row>
    <row r="419" spans="1:45" s="52" customFormat="1" ht="108.75" customHeight="1" x14ac:dyDescent="0.25">
      <c r="A419" s="52" t="s">
        <v>584</v>
      </c>
      <c r="B419" s="52">
        <v>339030</v>
      </c>
      <c r="C419" s="52">
        <v>1</v>
      </c>
      <c r="D419" s="107"/>
      <c r="E419" s="52" t="s">
        <v>502</v>
      </c>
      <c r="F419" s="52" t="s">
        <v>223</v>
      </c>
      <c r="G419" s="108"/>
      <c r="H419" s="84">
        <v>0</v>
      </c>
      <c r="I419" s="52" t="s">
        <v>233</v>
      </c>
      <c r="J419" s="80">
        <v>45268</v>
      </c>
      <c r="K419" s="81">
        <f t="shared" si="5"/>
        <v>4</v>
      </c>
      <c r="L419" s="52" t="s">
        <v>1445</v>
      </c>
      <c r="M419" s="52" t="s">
        <v>93</v>
      </c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1"/>
    </row>
    <row r="420" spans="1:45" s="52" customFormat="1" ht="108.75" customHeight="1" x14ac:dyDescent="0.25">
      <c r="A420" s="52" t="s">
        <v>585</v>
      </c>
      <c r="B420" s="52">
        <v>339030</v>
      </c>
      <c r="C420" s="52">
        <v>2</v>
      </c>
      <c r="D420" s="107"/>
      <c r="E420" s="52" t="s">
        <v>502</v>
      </c>
      <c r="F420" s="52" t="s">
        <v>223</v>
      </c>
      <c r="G420" s="108"/>
      <c r="H420" s="84">
        <v>0</v>
      </c>
      <c r="I420" s="52" t="s">
        <v>233</v>
      </c>
      <c r="J420" s="80">
        <v>45268</v>
      </c>
      <c r="K420" s="81">
        <f t="shared" si="5"/>
        <v>4</v>
      </c>
      <c r="L420" s="52" t="s">
        <v>1445</v>
      </c>
      <c r="M420" s="52" t="s">
        <v>93</v>
      </c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1"/>
    </row>
    <row r="421" spans="1:45" s="52" customFormat="1" ht="108.75" customHeight="1" x14ac:dyDescent="0.25">
      <c r="A421" s="52" t="s">
        <v>586</v>
      </c>
      <c r="B421" s="52">
        <v>449052</v>
      </c>
      <c r="C421" s="52">
        <v>1</v>
      </c>
      <c r="D421" s="107"/>
      <c r="E421" s="52" t="s">
        <v>502</v>
      </c>
      <c r="F421" s="52" t="s">
        <v>223</v>
      </c>
      <c r="G421" s="108"/>
      <c r="H421" s="84">
        <v>0</v>
      </c>
      <c r="I421" s="52" t="s">
        <v>233</v>
      </c>
      <c r="J421" s="80">
        <v>45268</v>
      </c>
      <c r="K421" s="81">
        <f t="shared" si="5"/>
        <v>4</v>
      </c>
      <c r="L421" s="52" t="s">
        <v>1445</v>
      </c>
      <c r="M421" s="52" t="s">
        <v>93</v>
      </c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1"/>
    </row>
    <row r="422" spans="1:45" s="52" customFormat="1" ht="108.75" customHeight="1" x14ac:dyDescent="0.25">
      <c r="A422" s="52" t="s">
        <v>587</v>
      </c>
      <c r="B422" s="52">
        <v>449052</v>
      </c>
      <c r="C422" s="52">
        <v>18</v>
      </c>
      <c r="D422" s="107"/>
      <c r="E422" s="52" t="s">
        <v>502</v>
      </c>
      <c r="F422" s="52" t="s">
        <v>223</v>
      </c>
      <c r="G422" s="108"/>
      <c r="H422" s="84">
        <v>0</v>
      </c>
      <c r="I422" s="52" t="s">
        <v>233</v>
      </c>
      <c r="J422" s="80">
        <v>45268</v>
      </c>
      <c r="K422" s="81">
        <f t="shared" si="5"/>
        <v>4</v>
      </c>
      <c r="L422" s="52" t="s">
        <v>1445</v>
      </c>
      <c r="M422" s="52" t="s">
        <v>93</v>
      </c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1"/>
    </row>
    <row r="423" spans="1:45" s="52" customFormat="1" ht="108.75" customHeight="1" x14ac:dyDescent="0.25">
      <c r="A423" s="52" t="s">
        <v>588</v>
      </c>
      <c r="B423" s="52">
        <v>449052</v>
      </c>
      <c r="C423" s="52">
        <v>1</v>
      </c>
      <c r="D423" s="107"/>
      <c r="E423" s="52" t="s">
        <v>502</v>
      </c>
      <c r="F423" s="52" t="s">
        <v>223</v>
      </c>
      <c r="G423" s="108"/>
      <c r="H423" s="84">
        <v>0</v>
      </c>
      <c r="I423" s="52" t="s">
        <v>233</v>
      </c>
      <c r="J423" s="80">
        <v>45268</v>
      </c>
      <c r="K423" s="81">
        <f t="shared" si="5"/>
        <v>4</v>
      </c>
      <c r="L423" s="52" t="s">
        <v>1445</v>
      </c>
      <c r="M423" s="52" t="s">
        <v>93</v>
      </c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1"/>
    </row>
    <row r="424" spans="1:45" s="52" customFormat="1" ht="108.75" customHeight="1" x14ac:dyDescent="0.25">
      <c r="A424" s="52" t="s">
        <v>592</v>
      </c>
      <c r="B424" s="52">
        <v>339030</v>
      </c>
      <c r="C424" s="52">
        <v>2</v>
      </c>
      <c r="D424" s="107"/>
      <c r="E424" s="52" t="s">
        <v>502</v>
      </c>
      <c r="F424" s="52" t="s">
        <v>223</v>
      </c>
      <c r="G424" s="108"/>
      <c r="H424" s="84">
        <v>0</v>
      </c>
      <c r="I424" s="52" t="s">
        <v>233</v>
      </c>
      <c r="J424" s="80">
        <v>45268</v>
      </c>
      <c r="K424" s="81">
        <f t="shared" si="5"/>
        <v>4</v>
      </c>
      <c r="L424" s="52" t="s">
        <v>1445</v>
      </c>
      <c r="M424" s="52" t="s">
        <v>93</v>
      </c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1"/>
    </row>
    <row r="425" spans="1:45" s="52" customFormat="1" ht="108.75" customHeight="1" x14ac:dyDescent="0.25">
      <c r="A425" s="52" t="s">
        <v>593</v>
      </c>
      <c r="B425" s="52">
        <v>449052</v>
      </c>
      <c r="C425" s="52">
        <v>3</v>
      </c>
      <c r="D425" s="107"/>
      <c r="E425" s="52" t="s">
        <v>502</v>
      </c>
      <c r="F425" s="52" t="s">
        <v>223</v>
      </c>
      <c r="G425" s="108"/>
      <c r="H425" s="84">
        <v>0</v>
      </c>
      <c r="I425" s="52" t="s">
        <v>233</v>
      </c>
      <c r="J425" s="80">
        <v>45268</v>
      </c>
      <c r="K425" s="81">
        <f t="shared" si="5"/>
        <v>4</v>
      </c>
      <c r="L425" s="52" t="s">
        <v>1445</v>
      </c>
      <c r="M425" s="52" t="s">
        <v>93</v>
      </c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1"/>
    </row>
    <row r="426" spans="1:45" s="52" customFormat="1" ht="108.75" customHeight="1" x14ac:dyDescent="0.25">
      <c r="A426" s="52" t="s">
        <v>594</v>
      </c>
      <c r="B426" s="52">
        <v>449052</v>
      </c>
      <c r="C426" s="52">
        <v>1</v>
      </c>
      <c r="D426" s="107"/>
      <c r="E426" s="52" t="s">
        <v>502</v>
      </c>
      <c r="F426" s="52" t="s">
        <v>223</v>
      </c>
      <c r="G426" s="108"/>
      <c r="H426" s="84">
        <v>0</v>
      </c>
      <c r="I426" s="52" t="s">
        <v>233</v>
      </c>
      <c r="J426" s="80">
        <v>45268</v>
      </c>
      <c r="K426" s="81">
        <f t="shared" si="5"/>
        <v>4</v>
      </c>
      <c r="L426" s="52" t="s">
        <v>1445</v>
      </c>
      <c r="M426" s="52" t="s">
        <v>93</v>
      </c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1"/>
    </row>
    <row r="427" spans="1:45" s="52" customFormat="1" ht="108.75" customHeight="1" x14ac:dyDescent="0.25">
      <c r="A427" s="52" t="s">
        <v>1114</v>
      </c>
      <c r="B427" s="52">
        <v>3339039</v>
      </c>
      <c r="C427" s="52">
        <v>1</v>
      </c>
      <c r="D427" s="97" t="s">
        <v>1113</v>
      </c>
      <c r="E427" s="52" t="s">
        <v>1115</v>
      </c>
      <c r="F427" s="52" t="s">
        <v>478</v>
      </c>
      <c r="G427" s="108">
        <v>14819176.6</v>
      </c>
      <c r="H427" s="108">
        <v>14819176.6</v>
      </c>
      <c r="I427" s="52" t="s">
        <v>152</v>
      </c>
      <c r="J427" s="80">
        <v>45246</v>
      </c>
      <c r="K427" s="81">
        <f t="shared" ref="K427" si="6">NETWORKDAYS(J427,$O$2)</f>
        <v>20</v>
      </c>
      <c r="L427" s="52" t="s">
        <v>1439</v>
      </c>
      <c r="M427" s="52" t="s">
        <v>231</v>
      </c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1"/>
    </row>
    <row r="428" spans="1:45" s="52" customFormat="1" ht="108.75" customHeight="1" x14ac:dyDescent="0.25">
      <c r="A428" s="52" t="s">
        <v>1216</v>
      </c>
      <c r="B428" s="52">
        <v>3339039</v>
      </c>
      <c r="C428" s="52">
        <v>1</v>
      </c>
      <c r="D428" s="99"/>
      <c r="E428" s="52" t="s">
        <v>1115</v>
      </c>
      <c r="F428" s="52" t="s">
        <v>478</v>
      </c>
      <c r="G428" s="108"/>
      <c r="H428" s="108"/>
      <c r="I428" s="52" t="s">
        <v>152</v>
      </c>
      <c r="J428" s="80">
        <v>45246</v>
      </c>
      <c r="K428" s="81">
        <f t="shared" ref="K428:K429" si="7">NETWORKDAYS(J428,$O$2)</f>
        <v>20</v>
      </c>
      <c r="L428" s="52" t="s">
        <v>1439</v>
      </c>
      <c r="M428" s="52" t="s">
        <v>231</v>
      </c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1"/>
    </row>
    <row r="429" spans="1:45" s="52" customFormat="1" ht="108.75" customHeight="1" x14ac:dyDescent="0.25">
      <c r="A429" s="52" t="s">
        <v>1427</v>
      </c>
      <c r="B429" s="52">
        <v>3339039</v>
      </c>
      <c r="C429" s="52">
        <v>4</v>
      </c>
      <c r="D429" s="52" t="s">
        <v>1425</v>
      </c>
      <c r="E429" s="52" t="s">
        <v>1426</v>
      </c>
      <c r="F429" s="52" t="s">
        <v>731</v>
      </c>
      <c r="G429" s="84">
        <v>19437.14</v>
      </c>
      <c r="H429" s="84">
        <v>0</v>
      </c>
      <c r="I429" s="52" t="s">
        <v>233</v>
      </c>
      <c r="J429" s="80">
        <v>45231</v>
      </c>
      <c r="K429" s="81">
        <f t="shared" si="7"/>
        <v>31</v>
      </c>
      <c r="L429" s="52" t="s">
        <v>775</v>
      </c>
      <c r="M429" s="52" t="s">
        <v>231</v>
      </c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1"/>
    </row>
    <row r="430" spans="1:45" s="52" customFormat="1" ht="108.75" customHeight="1" x14ac:dyDescent="0.25">
      <c r="A430" s="52" t="s">
        <v>902</v>
      </c>
      <c r="B430" s="52">
        <v>339030</v>
      </c>
      <c r="C430" s="52">
        <v>33</v>
      </c>
      <c r="D430" s="107" t="s">
        <v>503</v>
      </c>
      <c r="E430" s="52" t="s">
        <v>504</v>
      </c>
      <c r="F430" s="52" t="s">
        <v>464</v>
      </c>
      <c r="G430" s="108">
        <v>328091.59000000003</v>
      </c>
      <c r="H430" s="84">
        <v>0</v>
      </c>
      <c r="I430" s="52" t="s">
        <v>233</v>
      </c>
      <c r="J430" s="80">
        <v>45268</v>
      </c>
      <c r="K430" s="81">
        <f t="shared" si="4"/>
        <v>4</v>
      </c>
      <c r="L430" s="52" t="s">
        <v>1424</v>
      </c>
      <c r="M430" s="52" t="s">
        <v>93</v>
      </c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1"/>
    </row>
    <row r="431" spans="1:45" s="52" customFormat="1" ht="108.75" customHeight="1" x14ac:dyDescent="0.25">
      <c r="A431" s="52" t="s">
        <v>903</v>
      </c>
      <c r="B431" s="52">
        <v>339030</v>
      </c>
      <c r="C431" s="52">
        <v>8</v>
      </c>
      <c r="D431" s="107"/>
      <c r="E431" s="52" t="s">
        <v>504</v>
      </c>
      <c r="F431" s="52" t="s">
        <v>464</v>
      </c>
      <c r="G431" s="108"/>
      <c r="H431" s="84">
        <v>0</v>
      </c>
      <c r="I431" s="52" t="s">
        <v>233</v>
      </c>
      <c r="J431" s="80">
        <v>45268</v>
      </c>
      <c r="K431" s="81">
        <f t="shared" si="4"/>
        <v>4</v>
      </c>
      <c r="L431" s="52" t="s">
        <v>1424</v>
      </c>
      <c r="M431" s="52" t="s">
        <v>93</v>
      </c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1"/>
    </row>
    <row r="432" spans="1:45" s="52" customFormat="1" ht="108.75" customHeight="1" x14ac:dyDescent="0.25">
      <c r="A432" s="52" t="s">
        <v>904</v>
      </c>
      <c r="B432" s="52">
        <v>3393030</v>
      </c>
      <c r="C432" s="52">
        <v>24</v>
      </c>
      <c r="D432" s="107"/>
      <c r="E432" s="52" t="s">
        <v>504</v>
      </c>
      <c r="F432" s="52" t="s">
        <v>464</v>
      </c>
      <c r="G432" s="108"/>
      <c r="H432" s="84">
        <v>0</v>
      </c>
      <c r="I432" s="52" t="s">
        <v>233</v>
      </c>
      <c r="J432" s="80">
        <v>45268</v>
      </c>
      <c r="K432" s="81">
        <f t="shared" si="4"/>
        <v>4</v>
      </c>
      <c r="L432" s="52" t="s">
        <v>1424</v>
      </c>
      <c r="M432" s="52" t="s">
        <v>93</v>
      </c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1"/>
    </row>
    <row r="433" spans="1:45" s="52" customFormat="1" ht="108.75" customHeight="1" x14ac:dyDescent="0.25">
      <c r="A433" s="52" t="s">
        <v>758</v>
      </c>
      <c r="B433" s="52">
        <v>339039</v>
      </c>
      <c r="C433" s="52">
        <v>5</v>
      </c>
      <c r="D433" s="97" t="s">
        <v>507</v>
      </c>
      <c r="E433" s="85" t="s">
        <v>508</v>
      </c>
      <c r="F433" s="82" t="s">
        <v>223</v>
      </c>
      <c r="G433" s="94">
        <v>268762.18</v>
      </c>
      <c r="H433" s="94">
        <v>113004.3</v>
      </c>
      <c r="I433" s="52" t="s">
        <v>233</v>
      </c>
      <c r="J433" s="80">
        <v>45204</v>
      </c>
      <c r="K433" s="81">
        <f>NETWORKDAYS(J433,$O$2)</f>
        <v>50</v>
      </c>
      <c r="L433" s="52" t="s">
        <v>1087</v>
      </c>
      <c r="M433" s="52" t="s">
        <v>93</v>
      </c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1"/>
    </row>
    <row r="434" spans="1:45" s="52" customFormat="1" ht="108.75" customHeight="1" x14ac:dyDescent="0.25">
      <c r="A434" s="52" t="s">
        <v>759</v>
      </c>
      <c r="B434" s="52">
        <v>339039</v>
      </c>
      <c r="C434" s="52">
        <v>1</v>
      </c>
      <c r="D434" s="98"/>
      <c r="E434" s="85" t="s">
        <v>508</v>
      </c>
      <c r="F434" s="82" t="s">
        <v>223</v>
      </c>
      <c r="G434" s="95"/>
      <c r="H434" s="95"/>
      <c r="I434" s="52" t="s">
        <v>233</v>
      </c>
      <c r="J434" s="80">
        <v>45204</v>
      </c>
      <c r="K434" s="81">
        <f t="shared" ref="K434:K446" si="8">NETWORKDAYS(J434,$O$2)</f>
        <v>50</v>
      </c>
      <c r="L434" s="52" t="s">
        <v>1087</v>
      </c>
      <c r="M434" s="52" t="s">
        <v>93</v>
      </c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1"/>
    </row>
    <row r="435" spans="1:45" s="52" customFormat="1" ht="108.75" customHeight="1" x14ac:dyDescent="0.25">
      <c r="A435" s="52" t="s">
        <v>760</v>
      </c>
      <c r="B435" s="52">
        <v>339039</v>
      </c>
      <c r="C435" s="52">
        <v>9</v>
      </c>
      <c r="D435" s="98"/>
      <c r="E435" s="85" t="s">
        <v>508</v>
      </c>
      <c r="F435" s="82" t="s">
        <v>223</v>
      </c>
      <c r="G435" s="95"/>
      <c r="H435" s="95"/>
      <c r="I435" s="52" t="s">
        <v>233</v>
      </c>
      <c r="J435" s="80">
        <v>45204</v>
      </c>
      <c r="K435" s="81">
        <f t="shared" si="8"/>
        <v>50</v>
      </c>
      <c r="L435" s="52" t="s">
        <v>1087</v>
      </c>
      <c r="M435" s="52" t="s">
        <v>93</v>
      </c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1"/>
    </row>
    <row r="436" spans="1:45" s="52" customFormat="1" ht="108.75" customHeight="1" x14ac:dyDescent="0.25">
      <c r="A436" s="52" t="s">
        <v>761</v>
      </c>
      <c r="B436" s="52">
        <v>339039</v>
      </c>
      <c r="C436" s="52">
        <v>1</v>
      </c>
      <c r="D436" s="98"/>
      <c r="E436" s="85" t="s">
        <v>508</v>
      </c>
      <c r="F436" s="82" t="s">
        <v>223</v>
      </c>
      <c r="G436" s="95"/>
      <c r="H436" s="95"/>
      <c r="I436" s="52" t="s">
        <v>233</v>
      </c>
      <c r="J436" s="80">
        <v>45204</v>
      </c>
      <c r="K436" s="81">
        <f t="shared" si="8"/>
        <v>50</v>
      </c>
      <c r="L436" s="52" t="s">
        <v>1087</v>
      </c>
      <c r="M436" s="52" t="s">
        <v>93</v>
      </c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1"/>
    </row>
    <row r="437" spans="1:45" s="52" customFormat="1" ht="108.75" customHeight="1" x14ac:dyDescent="0.25">
      <c r="A437" s="52" t="s">
        <v>762</v>
      </c>
      <c r="B437" s="52">
        <v>339039</v>
      </c>
      <c r="C437" s="52">
        <v>1</v>
      </c>
      <c r="D437" s="98"/>
      <c r="E437" s="85" t="s">
        <v>508</v>
      </c>
      <c r="F437" s="82" t="s">
        <v>223</v>
      </c>
      <c r="G437" s="95"/>
      <c r="H437" s="95"/>
      <c r="I437" s="52" t="s">
        <v>233</v>
      </c>
      <c r="J437" s="80">
        <v>45204</v>
      </c>
      <c r="K437" s="81">
        <f t="shared" si="8"/>
        <v>50</v>
      </c>
      <c r="L437" s="52" t="s">
        <v>1087</v>
      </c>
      <c r="M437" s="52" t="s">
        <v>93</v>
      </c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1"/>
    </row>
    <row r="438" spans="1:45" s="52" customFormat="1" ht="108.75" customHeight="1" x14ac:dyDescent="0.25">
      <c r="A438" s="52" t="s">
        <v>763</v>
      </c>
      <c r="B438" s="52">
        <v>339039</v>
      </c>
      <c r="C438" s="52">
        <v>4</v>
      </c>
      <c r="D438" s="98"/>
      <c r="E438" s="85" t="s">
        <v>508</v>
      </c>
      <c r="F438" s="82" t="s">
        <v>223</v>
      </c>
      <c r="G438" s="95"/>
      <c r="H438" s="95"/>
      <c r="I438" s="52" t="s">
        <v>233</v>
      </c>
      <c r="J438" s="80">
        <v>45204</v>
      </c>
      <c r="K438" s="81">
        <f t="shared" si="8"/>
        <v>50</v>
      </c>
      <c r="L438" s="52" t="s">
        <v>1087</v>
      </c>
      <c r="M438" s="52" t="s">
        <v>93</v>
      </c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1"/>
    </row>
    <row r="439" spans="1:45" s="52" customFormat="1" ht="108.75" customHeight="1" x14ac:dyDescent="0.25">
      <c r="A439" s="52" t="s">
        <v>764</v>
      </c>
      <c r="B439" s="52">
        <v>339039</v>
      </c>
      <c r="C439" s="52">
        <v>3</v>
      </c>
      <c r="D439" s="98"/>
      <c r="E439" s="85" t="s">
        <v>508</v>
      </c>
      <c r="F439" s="82" t="s">
        <v>223</v>
      </c>
      <c r="G439" s="95"/>
      <c r="H439" s="95"/>
      <c r="I439" s="52" t="s">
        <v>233</v>
      </c>
      <c r="J439" s="80">
        <v>45204</v>
      </c>
      <c r="K439" s="81">
        <f t="shared" si="8"/>
        <v>50</v>
      </c>
      <c r="L439" s="52" t="s">
        <v>1087</v>
      </c>
      <c r="M439" s="52" t="s">
        <v>93</v>
      </c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1"/>
    </row>
    <row r="440" spans="1:45" s="52" customFormat="1" ht="108.75" customHeight="1" x14ac:dyDescent="0.25">
      <c r="A440" s="52" t="s">
        <v>765</v>
      </c>
      <c r="B440" s="52">
        <v>339039</v>
      </c>
      <c r="C440" s="52">
        <v>1</v>
      </c>
      <c r="D440" s="98"/>
      <c r="E440" s="85" t="s">
        <v>508</v>
      </c>
      <c r="F440" s="82" t="s">
        <v>223</v>
      </c>
      <c r="G440" s="95"/>
      <c r="H440" s="95"/>
      <c r="I440" s="52" t="s">
        <v>233</v>
      </c>
      <c r="J440" s="80">
        <v>45204</v>
      </c>
      <c r="K440" s="81">
        <f t="shared" si="8"/>
        <v>50</v>
      </c>
      <c r="L440" s="52" t="s">
        <v>1087</v>
      </c>
      <c r="M440" s="52" t="s">
        <v>93</v>
      </c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1"/>
    </row>
    <row r="441" spans="1:45" s="52" customFormat="1" ht="108.75" customHeight="1" x14ac:dyDescent="0.25">
      <c r="A441" s="52" t="s">
        <v>766</v>
      </c>
      <c r="B441" s="52">
        <v>339039</v>
      </c>
      <c r="C441" s="52">
        <v>20</v>
      </c>
      <c r="D441" s="98"/>
      <c r="E441" s="85" t="s">
        <v>508</v>
      </c>
      <c r="F441" s="82" t="s">
        <v>223</v>
      </c>
      <c r="G441" s="95"/>
      <c r="H441" s="95"/>
      <c r="I441" s="52" t="s">
        <v>233</v>
      </c>
      <c r="J441" s="80">
        <v>45204</v>
      </c>
      <c r="K441" s="81">
        <f t="shared" si="8"/>
        <v>50</v>
      </c>
      <c r="L441" s="52" t="s">
        <v>1087</v>
      </c>
      <c r="M441" s="52" t="s">
        <v>93</v>
      </c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1"/>
    </row>
    <row r="442" spans="1:45" s="52" customFormat="1" ht="141" customHeight="1" x14ac:dyDescent="0.25">
      <c r="A442" s="52" t="s">
        <v>767</v>
      </c>
      <c r="B442" s="52">
        <v>339039</v>
      </c>
      <c r="C442" s="52">
        <v>1</v>
      </c>
      <c r="D442" s="98"/>
      <c r="E442" s="85" t="s">
        <v>508</v>
      </c>
      <c r="F442" s="82" t="s">
        <v>223</v>
      </c>
      <c r="G442" s="95"/>
      <c r="H442" s="95"/>
      <c r="I442" s="52" t="s">
        <v>233</v>
      </c>
      <c r="J442" s="80">
        <v>45204</v>
      </c>
      <c r="K442" s="81">
        <f t="shared" si="8"/>
        <v>50</v>
      </c>
      <c r="L442" s="52" t="s">
        <v>1087</v>
      </c>
      <c r="M442" s="52" t="s">
        <v>93</v>
      </c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1"/>
    </row>
    <row r="443" spans="1:45" s="52" customFormat="1" ht="141" customHeight="1" x14ac:dyDescent="0.25">
      <c r="A443" s="52" t="s">
        <v>768</v>
      </c>
      <c r="B443" s="52">
        <v>339039</v>
      </c>
      <c r="C443" s="52">
        <v>1</v>
      </c>
      <c r="D443" s="98"/>
      <c r="E443" s="85" t="s">
        <v>508</v>
      </c>
      <c r="F443" s="82" t="s">
        <v>223</v>
      </c>
      <c r="G443" s="95"/>
      <c r="H443" s="95"/>
      <c r="I443" s="52" t="s">
        <v>233</v>
      </c>
      <c r="J443" s="80">
        <v>45204</v>
      </c>
      <c r="K443" s="81">
        <f t="shared" si="8"/>
        <v>50</v>
      </c>
      <c r="L443" s="52" t="s">
        <v>1087</v>
      </c>
      <c r="M443" s="52" t="s">
        <v>93</v>
      </c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1"/>
    </row>
    <row r="444" spans="1:45" s="52" customFormat="1" ht="141" customHeight="1" x14ac:dyDescent="0.25">
      <c r="A444" s="52" t="s">
        <v>769</v>
      </c>
      <c r="B444" s="52">
        <v>339039</v>
      </c>
      <c r="C444" s="52">
        <v>1</v>
      </c>
      <c r="D444" s="98"/>
      <c r="E444" s="85" t="s">
        <v>508</v>
      </c>
      <c r="F444" s="82" t="s">
        <v>223</v>
      </c>
      <c r="G444" s="95"/>
      <c r="H444" s="95"/>
      <c r="I444" s="52" t="s">
        <v>233</v>
      </c>
      <c r="J444" s="80">
        <v>45204</v>
      </c>
      <c r="K444" s="81">
        <f t="shared" si="8"/>
        <v>50</v>
      </c>
      <c r="L444" s="52" t="s">
        <v>1087</v>
      </c>
      <c r="M444" s="52" t="s">
        <v>93</v>
      </c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1"/>
    </row>
    <row r="445" spans="1:45" s="52" customFormat="1" ht="141" customHeight="1" x14ac:dyDescent="0.25">
      <c r="A445" s="52" t="s">
        <v>771</v>
      </c>
      <c r="B445" s="52">
        <v>339039</v>
      </c>
      <c r="C445" s="52">
        <v>1</v>
      </c>
      <c r="D445" s="98"/>
      <c r="E445" s="85" t="s">
        <v>508</v>
      </c>
      <c r="F445" s="82" t="s">
        <v>223</v>
      </c>
      <c r="G445" s="95"/>
      <c r="H445" s="95"/>
      <c r="I445" s="52" t="s">
        <v>233</v>
      </c>
      <c r="J445" s="80">
        <v>45204</v>
      </c>
      <c r="K445" s="81">
        <f t="shared" si="8"/>
        <v>50</v>
      </c>
      <c r="L445" s="52" t="s">
        <v>1087</v>
      </c>
      <c r="M445" s="52" t="s">
        <v>93</v>
      </c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1"/>
    </row>
    <row r="446" spans="1:45" s="52" customFormat="1" ht="141" customHeight="1" x14ac:dyDescent="0.25">
      <c r="A446" s="52" t="s">
        <v>770</v>
      </c>
      <c r="B446" s="52">
        <v>339039</v>
      </c>
      <c r="C446" s="52">
        <v>1</v>
      </c>
      <c r="D446" s="99"/>
      <c r="E446" s="85" t="s">
        <v>508</v>
      </c>
      <c r="F446" s="82" t="s">
        <v>223</v>
      </c>
      <c r="G446" s="96"/>
      <c r="H446" s="96"/>
      <c r="I446" s="52" t="s">
        <v>233</v>
      </c>
      <c r="J446" s="80">
        <v>45204</v>
      </c>
      <c r="K446" s="81">
        <f t="shared" si="8"/>
        <v>50</v>
      </c>
      <c r="L446" s="52" t="s">
        <v>1087</v>
      </c>
      <c r="M446" s="52" t="s">
        <v>93</v>
      </c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1"/>
    </row>
    <row r="447" spans="1:45" s="52" customFormat="1" ht="141" customHeight="1" x14ac:dyDescent="0.25">
      <c r="A447" s="52" t="s">
        <v>811</v>
      </c>
      <c r="B447" s="52">
        <v>339030</v>
      </c>
      <c r="C447" s="52">
        <v>1</v>
      </c>
      <c r="D447" s="97" t="s">
        <v>520</v>
      </c>
      <c r="E447" s="85" t="s">
        <v>521</v>
      </c>
      <c r="F447" s="82" t="s">
        <v>454</v>
      </c>
      <c r="G447" s="94">
        <v>2193.0300000000002</v>
      </c>
      <c r="H447" s="94">
        <v>6955.8</v>
      </c>
      <c r="I447" s="52" t="s">
        <v>233</v>
      </c>
      <c r="J447" s="80">
        <v>45230</v>
      </c>
      <c r="K447" s="81">
        <f t="shared" si="4"/>
        <v>32</v>
      </c>
      <c r="L447" s="52" t="s">
        <v>1215</v>
      </c>
      <c r="M447" s="52" t="s">
        <v>93</v>
      </c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1"/>
    </row>
    <row r="448" spans="1:45" s="52" customFormat="1" ht="141" customHeight="1" x14ac:dyDescent="0.25">
      <c r="A448" s="52" t="s">
        <v>812</v>
      </c>
      <c r="B448" s="52">
        <v>339030</v>
      </c>
      <c r="C448" s="52">
        <v>2</v>
      </c>
      <c r="D448" s="99"/>
      <c r="E448" s="85" t="s">
        <v>521</v>
      </c>
      <c r="F448" s="82" t="s">
        <v>454</v>
      </c>
      <c r="G448" s="96"/>
      <c r="H448" s="96"/>
      <c r="I448" s="52" t="s">
        <v>233</v>
      </c>
      <c r="J448" s="80">
        <v>45230</v>
      </c>
      <c r="K448" s="81">
        <f t="shared" si="4"/>
        <v>32</v>
      </c>
      <c r="L448" s="52" t="s">
        <v>1215</v>
      </c>
      <c r="M448" s="52" t="s">
        <v>93</v>
      </c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1"/>
    </row>
    <row r="449" spans="1:45" s="52" customFormat="1" ht="141" customHeight="1" x14ac:dyDescent="0.25">
      <c r="A449" s="52" t="s">
        <v>1146</v>
      </c>
      <c r="B449" s="52">
        <v>449052</v>
      </c>
      <c r="C449" s="52">
        <v>13</v>
      </c>
      <c r="D449" s="97" t="s">
        <v>597</v>
      </c>
      <c r="E449" s="85" t="s">
        <v>598</v>
      </c>
      <c r="F449" s="82" t="s">
        <v>223</v>
      </c>
      <c r="G449" s="94" t="s">
        <v>1300</v>
      </c>
      <c r="H449" s="83">
        <v>0</v>
      </c>
      <c r="I449" s="52" t="s">
        <v>233</v>
      </c>
      <c r="J449" s="80">
        <v>45272</v>
      </c>
      <c r="K449" s="81">
        <f t="shared" si="4"/>
        <v>2</v>
      </c>
      <c r="L449" s="52" t="s">
        <v>1438</v>
      </c>
      <c r="M449" s="52" t="s">
        <v>93</v>
      </c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1"/>
    </row>
    <row r="450" spans="1:45" s="52" customFormat="1" ht="141" customHeight="1" x14ac:dyDescent="0.25">
      <c r="A450" s="52" t="s">
        <v>1147</v>
      </c>
      <c r="B450" s="52">
        <v>449052</v>
      </c>
      <c r="C450" s="52">
        <v>3</v>
      </c>
      <c r="D450" s="98"/>
      <c r="E450" s="85" t="s">
        <v>598</v>
      </c>
      <c r="F450" s="82" t="s">
        <v>223</v>
      </c>
      <c r="G450" s="95"/>
      <c r="H450" s="83">
        <v>0</v>
      </c>
      <c r="I450" s="52" t="s">
        <v>233</v>
      </c>
      <c r="J450" s="80">
        <v>45272</v>
      </c>
      <c r="K450" s="81">
        <f t="shared" ref="K450:K477" si="9">NETWORKDAYS(J450,$O$2)</f>
        <v>2</v>
      </c>
      <c r="L450" s="52" t="s">
        <v>1438</v>
      </c>
      <c r="M450" s="52" t="s">
        <v>93</v>
      </c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1"/>
    </row>
    <row r="451" spans="1:45" s="52" customFormat="1" ht="141" customHeight="1" x14ac:dyDescent="0.25">
      <c r="A451" s="52" t="s">
        <v>1148</v>
      </c>
      <c r="B451" s="52">
        <v>449052</v>
      </c>
      <c r="C451" s="52">
        <v>2</v>
      </c>
      <c r="D451" s="98"/>
      <c r="E451" s="85" t="s">
        <v>598</v>
      </c>
      <c r="F451" s="82" t="s">
        <v>223</v>
      </c>
      <c r="G451" s="95"/>
      <c r="H451" s="83">
        <v>0</v>
      </c>
      <c r="I451" s="52" t="s">
        <v>233</v>
      </c>
      <c r="J451" s="80">
        <v>45272</v>
      </c>
      <c r="K451" s="81">
        <f t="shared" si="9"/>
        <v>2</v>
      </c>
      <c r="L451" s="52" t="s">
        <v>1438</v>
      </c>
      <c r="M451" s="52" t="s">
        <v>93</v>
      </c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1"/>
    </row>
    <row r="452" spans="1:45" s="52" customFormat="1" ht="141" customHeight="1" x14ac:dyDescent="0.25">
      <c r="A452" s="52" t="s">
        <v>1149</v>
      </c>
      <c r="B452" s="52">
        <v>449052</v>
      </c>
      <c r="C452" s="52">
        <v>5</v>
      </c>
      <c r="D452" s="98"/>
      <c r="E452" s="85" t="s">
        <v>598</v>
      </c>
      <c r="F452" s="82" t="s">
        <v>223</v>
      </c>
      <c r="G452" s="95"/>
      <c r="H452" s="83">
        <v>0</v>
      </c>
      <c r="I452" s="52" t="s">
        <v>233</v>
      </c>
      <c r="J452" s="80">
        <v>45272</v>
      </c>
      <c r="K452" s="81">
        <f t="shared" si="9"/>
        <v>2</v>
      </c>
      <c r="L452" s="52" t="s">
        <v>1438</v>
      </c>
      <c r="M452" s="52" t="s">
        <v>93</v>
      </c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1"/>
    </row>
    <row r="453" spans="1:45" s="52" customFormat="1" ht="141" customHeight="1" x14ac:dyDescent="0.25">
      <c r="A453" s="52" t="s">
        <v>1150</v>
      </c>
      <c r="B453" s="52">
        <v>449052</v>
      </c>
      <c r="C453" s="52">
        <v>1</v>
      </c>
      <c r="D453" s="98"/>
      <c r="E453" s="85" t="s">
        <v>598</v>
      </c>
      <c r="F453" s="82" t="s">
        <v>223</v>
      </c>
      <c r="G453" s="95"/>
      <c r="H453" s="83">
        <v>0</v>
      </c>
      <c r="I453" s="52" t="s">
        <v>233</v>
      </c>
      <c r="J453" s="80">
        <v>45272</v>
      </c>
      <c r="K453" s="81">
        <f t="shared" si="9"/>
        <v>2</v>
      </c>
      <c r="L453" s="52" t="s">
        <v>1438</v>
      </c>
      <c r="M453" s="52" t="s">
        <v>93</v>
      </c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1"/>
    </row>
    <row r="454" spans="1:45" s="52" customFormat="1" ht="141" customHeight="1" x14ac:dyDescent="0.25">
      <c r="A454" s="52" t="s">
        <v>1151</v>
      </c>
      <c r="B454" s="52">
        <v>449052</v>
      </c>
      <c r="C454" s="52">
        <v>2</v>
      </c>
      <c r="D454" s="98"/>
      <c r="E454" s="85" t="s">
        <v>598</v>
      </c>
      <c r="F454" s="82" t="s">
        <v>223</v>
      </c>
      <c r="G454" s="95"/>
      <c r="H454" s="83">
        <v>0</v>
      </c>
      <c r="I454" s="52" t="s">
        <v>233</v>
      </c>
      <c r="J454" s="80">
        <v>45272</v>
      </c>
      <c r="K454" s="81">
        <f t="shared" si="9"/>
        <v>2</v>
      </c>
      <c r="L454" s="52" t="s">
        <v>1438</v>
      </c>
      <c r="M454" s="52" t="s">
        <v>93</v>
      </c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1"/>
    </row>
    <row r="455" spans="1:45" s="52" customFormat="1" ht="141" customHeight="1" x14ac:dyDescent="0.25">
      <c r="A455" s="52" t="s">
        <v>1152</v>
      </c>
      <c r="B455" s="52">
        <v>449052</v>
      </c>
      <c r="C455" s="52">
        <v>11</v>
      </c>
      <c r="D455" s="98"/>
      <c r="E455" s="85" t="s">
        <v>598</v>
      </c>
      <c r="F455" s="82" t="s">
        <v>223</v>
      </c>
      <c r="G455" s="95"/>
      <c r="H455" s="83">
        <v>0</v>
      </c>
      <c r="I455" s="52" t="s">
        <v>233</v>
      </c>
      <c r="J455" s="80">
        <v>45272</v>
      </c>
      <c r="K455" s="81">
        <f t="shared" si="9"/>
        <v>2</v>
      </c>
      <c r="L455" s="52" t="s">
        <v>1438</v>
      </c>
      <c r="M455" s="52" t="s">
        <v>93</v>
      </c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1"/>
    </row>
    <row r="456" spans="1:45" s="52" customFormat="1" ht="141" customHeight="1" x14ac:dyDescent="0.25">
      <c r="A456" s="52" t="s">
        <v>1153</v>
      </c>
      <c r="B456" s="52">
        <v>449052</v>
      </c>
      <c r="C456" s="52">
        <v>1</v>
      </c>
      <c r="D456" s="98"/>
      <c r="E456" s="85" t="s">
        <v>598</v>
      </c>
      <c r="F456" s="82" t="s">
        <v>223</v>
      </c>
      <c r="G456" s="95"/>
      <c r="H456" s="83">
        <v>0</v>
      </c>
      <c r="I456" s="52" t="s">
        <v>233</v>
      </c>
      <c r="J456" s="80">
        <v>45272</v>
      </c>
      <c r="K456" s="81">
        <f t="shared" si="9"/>
        <v>2</v>
      </c>
      <c r="L456" s="52" t="s">
        <v>1438</v>
      </c>
      <c r="M456" s="52" t="s">
        <v>93</v>
      </c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1"/>
    </row>
    <row r="457" spans="1:45" s="52" customFormat="1" ht="141" customHeight="1" x14ac:dyDescent="0.25">
      <c r="A457" s="52" t="s">
        <v>1154</v>
      </c>
      <c r="B457" s="52">
        <v>449052</v>
      </c>
      <c r="C457" s="52">
        <v>3</v>
      </c>
      <c r="D457" s="98"/>
      <c r="E457" s="85" t="s">
        <v>598</v>
      </c>
      <c r="F457" s="82" t="s">
        <v>223</v>
      </c>
      <c r="G457" s="95"/>
      <c r="H457" s="83">
        <v>0</v>
      </c>
      <c r="I457" s="52" t="s">
        <v>233</v>
      </c>
      <c r="J457" s="80">
        <v>45272</v>
      </c>
      <c r="K457" s="81">
        <f t="shared" si="9"/>
        <v>2</v>
      </c>
      <c r="L457" s="52" t="s">
        <v>1438</v>
      </c>
      <c r="M457" s="52" t="s">
        <v>93</v>
      </c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1"/>
    </row>
    <row r="458" spans="1:45" s="52" customFormat="1" ht="141" customHeight="1" x14ac:dyDescent="0.25">
      <c r="A458" s="52" t="s">
        <v>1155</v>
      </c>
      <c r="B458" s="52">
        <v>449052</v>
      </c>
      <c r="C458" s="52">
        <v>1</v>
      </c>
      <c r="D458" s="98"/>
      <c r="E458" s="85" t="s">
        <v>598</v>
      </c>
      <c r="F458" s="82" t="s">
        <v>223</v>
      </c>
      <c r="G458" s="95"/>
      <c r="H458" s="83">
        <v>0</v>
      </c>
      <c r="I458" s="52" t="s">
        <v>233</v>
      </c>
      <c r="J458" s="80">
        <v>45272</v>
      </c>
      <c r="K458" s="81">
        <f t="shared" si="9"/>
        <v>2</v>
      </c>
      <c r="L458" s="52" t="s">
        <v>1438</v>
      </c>
      <c r="M458" s="52" t="s">
        <v>93</v>
      </c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1"/>
    </row>
    <row r="459" spans="1:45" s="52" customFormat="1" ht="141" customHeight="1" x14ac:dyDescent="0.25">
      <c r="A459" s="52" t="s">
        <v>1156</v>
      </c>
      <c r="B459" s="52">
        <v>449052</v>
      </c>
      <c r="C459" s="52">
        <v>1</v>
      </c>
      <c r="D459" s="98"/>
      <c r="E459" s="85" t="s">
        <v>598</v>
      </c>
      <c r="F459" s="82" t="s">
        <v>223</v>
      </c>
      <c r="G459" s="95"/>
      <c r="H459" s="83">
        <v>0</v>
      </c>
      <c r="I459" s="52" t="s">
        <v>233</v>
      </c>
      <c r="J459" s="80">
        <v>45272</v>
      </c>
      <c r="K459" s="81">
        <f t="shared" si="9"/>
        <v>2</v>
      </c>
      <c r="L459" s="52" t="s">
        <v>1438</v>
      </c>
      <c r="M459" s="52" t="s">
        <v>93</v>
      </c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1"/>
    </row>
    <row r="460" spans="1:45" s="52" customFormat="1" ht="141" customHeight="1" x14ac:dyDescent="0.25">
      <c r="A460" s="52" t="s">
        <v>1157</v>
      </c>
      <c r="B460" s="52">
        <v>449052</v>
      </c>
      <c r="C460" s="52">
        <v>2</v>
      </c>
      <c r="D460" s="98"/>
      <c r="E460" s="85" t="s">
        <v>598</v>
      </c>
      <c r="F460" s="82" t="s">
        <v>223</v>
      </c>
      <c r="G460" s="95"/>
      <c r="H460" s="83">
        <v>0</v>
      </c>
      <c r="I460" s="52" t="s">
        <v>233</v>
      </c>
      <c r="J460" s="80">
        <v>45272</v>
      </c>
      <c r="K460" s="81">
        <f t="shared" si="9"/>
        <v>2</v>
      </c>
      <c r="L460" s="52" t="s">
        <v>1438</v>
      </c>
      <c r="M460" s="52" t="s">
        <v>93</v>
      </c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1"/>
    </row>
    <row r="461" spans="1:45" s="52" customFormat="1" ht="141" customHeight="1" x14ac:dyDescent="0.25">
      <c r="A461" s="52" t="s">
        <v>1158</v>
      </c>
      <c r="B461" s="52">
        <v>449052</v>
      </c>
      <c r="C461" s="52">
        <v>13</v>
      </c>
      <c r="D461" s="98"/>
      <c r="E461" s="85" t="s">
        <v>598</v>
      </c>
      <c r="F461" s="82" t="s">
        <v>223</v>
      </c>
      <c r="G461" s="95"/>
      <c r="H461" s="83">
        <v>0</v>
      </c>
      <c r="I461" s="52" t="s">
        <v>233</v>
      </c>
      <c r="J461" s="80">
        <v>45272</v>
      </c>
      <c r="K461" s="81">
        <f t="shared" si="9"/>
        <v>2</v>
      </c>
      <c r="L461" s="52" t="s">
        <v>1438</v>
      </c>
      <c r="M461" s="52" t="s">
        <v>93</v>
      </c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1"/>
    </row>
    <row r="462" spans="1:45" s="52" customFormat="1" ht="169.5" customHeight="1" x14ac:dyDescent="0.25">
      <c r="A462" s="52" t="s">
        <v>1159</v>
      </c>
      <c r="B462" s="52">
        <v>449052</v>
      </c>
      <c r="C462" s="52">
        <v>4</v>
      </c>
      <c r="D462" s="98"/>
      <c r="E462" s="85" t="s">
        <v>598</v>
      </c>
      <c r="F462" s="82" t="s">
        <v>223</v>
      </c>
      <c r="G462" s="95"/>
      <c r="H462" s="83">
        <v>0</v>
      </c>
      <c r="I462" s="52" t="s">
        <v>233</v>
      </c>
      <c r="J462" s="80">
        <v>45272</v>
      </c>
      <c r="K462" s="81">
        <f t="shared" si="9"/>
        <v>2</v>
      </c>
      <c r="L462" s="52" t="s">
        <v>1438</v>
      </c>
      <c r="M462" s="52" t="s">
        <v>93</v>
      </c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1"/>
    </row>
    <row r="463" spans="1:45" s="52" customFormat="1" ht="169.5" customHeight="1" x14ac:dyDescent="0.25">
      <c r="A463" s="52" t="s">
        <v>1160</v>
      </c>
      <c r="B463" s="52">
        <v>449052</v>
      </c>
      <c r="C463" s="52">
        <v>1</v>
      </c>
      <c r="D463" s="98"/>
      <c r="E463" s="85" t="s">
        <v>598</v>
      </c>
      <c r="F463" s="82" t="s">
        <v>223</v>
      </c>
      <c r="G463" s="95"/>
      <c r="H463" s="83">
        <v>0</v>
      </c>
      <c r="I463" s="52" t="s">
        <v>233</v>
      </c>
      <c r="J463" s="80">
        <v>45272</v>
      </c>
      <c r="K463" s="81">
        <f t="shared" si="9"/>
        <v>2</v>
      </c>
      <c r="L463" s="52" t="s">
        <v>1438</v>
      </c>
      <c r="M463" s="52" t="s">
        <v>93</v>
      </c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1"/>
    </row>
    <row r="464" spans="1:45" s="52" customFormat="1" ht="169.5" customHeight="1" x14ac:dyDescent="0.25">
      <c r="A464" s="52" t="s">
        <v>1161</v>
      </c>
      <c r="B464" s="52">
        <v>449052</v>
      </c>
      <c r="C464" s="52">
        <v>2</v>
      </c>
      <c r="D464" s="98"/>
      <c r="E464" s="85" t="s">
        <v>598</v>
      </c>
      <c r="F464" s="82" t="s">
        <v>223</v>
      </c>
      <c r="G464" s="95"/>
      <c r="H464" s="83">
        <v>0</v>
      </c>
      <c r="I464" s="52" t="s">
        <v>233</v>
      </c>
      <c r="J464" s="80">
        <v>45272</v>
      </c>
      <c r="K464" s="81">
        <f t="shared" si="9"/>
        <v>2</v>
      </c>
      <c r="L464" s="52" t="s">
        <v>1438</v>
      </c>
      <c r="M464" s="52" t="s">
        <v>93</v>
      </c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1"/>
    </row>
    <row r="465" spans="1:45" s="52" customFormat="1" ht="169.5" customHeight="1" x14ac:dyDescent="0.25">
      <c r="A465" s="52" t="s">
        <v>1162</v>
      </c>
      <c r="B465" s="52">
        <v>449052</v>
      </c>
      <c r="C465" s="52">
        <v>1</v>
      </c>
      <c r="D465" s="98"/>
      <c r="E465" s="85" t="s">
        <v>598</v>
      </c>
      <c r="F465" s="82" t="s">
        <v>223</v>
      </c>
      <c r="G465" s="95"/>
      <c r="H465" s="83">
        <v>0</v>
      </c>
      <c r="I465" s="52" t="s">
        <v>233</v>
      </c>
      <c r="J465" s="80">
        <v>45272</v>
      </c>
      <c r="K465" s="81">
        <f t="shared" si="9"/>
        <v>2</v>
      </c>
      <c r="L465" s="52" t="s">
        <v>1438</v>
      </c>
      <c r="M465" s="52" t="s">
        <v>93</v>
      </c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1"/>
    </row>
    <row r="466" spans="1:45" s="52" customFormat="1" ht="169.5" customHeight="1" x14ac:dyDescent="0.25">
      <c r="A466" s="52" t="s">
        <v>1163</v>
      </c>
      <c r="B466" s="52">
        <v>449052</v>
      </c>
      <c r="C466" s="52">
        <v>1</v>
      </c>
      <c r="D466" s="98"/>
      <c r="E466" s="85" t="s">
        <v>598</v>
      </c>
      <c r="F466" s="82" t="s">
        <v>223</v>
      </c>
      <c r="G466" s="95"/>
      <c r="H466" s="83">
        <v>0</v>
      </c>
      <c r="I466" s="52" t="s">
        <v>233</v>
      </c>
      <c r="J466" s="80">
        <v>45272</v>
      </c>
      <c r="K466" s="81">
        <f t="shared" si="9"/>
        <v>2</v>
      </c>
      <c r="L466" s="52" t="s">
        <v>1438</v>
      </c>
      <c r="M466" s="52" t="s">
        <v>93</v>
      </c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1"/>
    </row>
    <row r="467" spans="1:45" s="52" customFormat="1" ht="169.5" customHeight="1" x14ac:dyDescent="0.25">
      <c r="A467" s="52" t="s">
        <v>1164</v>
      </c>
      <c r="B467" s="52">
        <v>449052</v>
      </c>
      <c r="C467" s="52">
        <v>1</v>
      </c>
      <c r="D467" s="98"/>
      <c r="E467" s="85" t="s">
        <v>598</v>
      </c>
      <c r="F467" s="82" t="s">
        <v>223</v>
      </c>
      <c r="G467" s="95"/>
      <c r="H467" s="83">
        <v>0</v>
      </c>
      <c r="I467" s="52" t="s">
        <v>233</v>
      </c>
      <c r="J467" s="80">
        <v>45272</v>
      </c>
      <c r="K467" s="81">
        <f t="shared" si="9"/>
        <v>2</v>
      </c>
      <c r="L467" s="52" t="s">
        <v>1438</v>
      </c>
      <c r="M467" s="52" t="s">
        <v>93</v>
      </c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1"/>
    </row>
    <row r="468" spans="1:45" s="52" customFormat="1" ht="169.5" customHeight="1" x14ac:dyDescent="0.25">
      <c r="A468" s="52" t="s">
        <v>1165</v>
      </c>
      <c r="B468" s="52">
        <v>449052</v>
      </c>
      <c r="C468" s="52">
        <v>3</v>
      </c>
      <c r="D468" s="98"/>
      <c r="E468" s="85" t="s">
        <v>598</v>
      </c>
      <c r="F468" s="82" t="s">
        <v>223</v>
      </c>
      <c r="G468" s="95"/>
      <c r="H468" s="83">
        <v>0</v>
      </c>
      <c r="I468" s="52" t="s">
        <v>233</v>
      </c>
      <c r="J468" s="80">
        <v>45272</v>
      </c>
      <c r="K468" s="81">
        <f t="shared" si="9"/>
        <v>2</v>
      </c>
      <c r="L468" s="52" t="s">
        <v>1438</v>
      </c>
      <c r="M468" s="52" t="s">
        <v>93</v>
      </c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1"/>
    </row>
    <row r="469" spans="1:45" s="52" customFormat="1" ht="169.5" customHeight="1" x14ac:dyDescent="0.25">
      <c r="A469" s="52" t="s">
        <v>1166</v>
      </c>
      <c r="B469" s="52">
        <v>449052</v>
      </c>
      <c r="C469" s="52">
        <v>1</v>
      </c>
      <c r="D469" s="98"/>
      <c r="E469" s="85" t="s">
        <v>598</v>
      </c>
      <c r="F469" s="82" t="s">
        <v>223</v>
      </c>
      <c r="G469" s="95"/>
      <c r="H469" s="83">
        <v>0</v>
      </c>
      <c r="I469" s="52" t="s">
        <v>233</v>
      </c>
      <c r="J469" s="80">
        <v>45272</v>
      </c>
      <c r="K469" s="81">
        <f t="shared" si="9"/>
        <v>2</v>
      </c>
      <c r="L469" s="52" t="s">
        <v>1438</v>
      </c>
      <c r="M469" s="52" t="s">
        <v>93</v>
      </c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1"/>
    </row>
    <row r="470" spans="1:45" s="52" customFormat="1" ht="169.5" customHeight="1" x14ac:dyDescent="0.25">
      <c r="A470" s="52" t="s">
        <v>1167</v>
      </c>
      <c r="B470" s="52">
        <v>449052</v>
      </c>
      <c r="C470" s="52">
        <v>1</v>
      </c>
      <c r="D470" s="98"/>
      <c r="E470" s="85" t="s">
        <v>598</v>
      </c>
      <c r="F470" s="82" t="s">
        <v>223</v>
      </c>
      <c r="G470" s="95"/>
      <c r="H470" s="83">
        <v>0</v>
      </c>
      <c r="I470" s="52" t="s">
        <v>233</v>
      </c>
      <c r="J470" s="80">
        <v>45272</v>
      </c>
      <c r="K470" s="81">
        <f t="shared" si="9"/>
        <v>2</v>
      </c>
      <c r="L470" s="52" t="s">
        <v>1438</v>
      </c>
      <c r="M470" s="52" t="s">
        <v>93</v>
      </c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1"/>
    </row>
    <row r="471" spans="1:45" s="52" customFormat="1" ht="169.5" customHeight="1" x14ac:dyDescent="0.25">
      <c r="A471" s="52" t="s">
        <v>1168</v>
      </c>
      <c r="B471" s="52">
        <v>449052</v>
      </c>
      <c r="C471" s="52">
        <v>1</v>
      </c>
      <c r="D471" s="98"/>
      <c r="E471" s="85" t="s">
        <v>598</v>
      </c>
      <c r="F471" s="82" t="s">
        <v>223</v>
      </c>
      <c r="G471" s="95"/>
      <c r="H471" s="83">
        <v>0</v>
      </c>
      <c r="I471" s="52" t="s">
        <v>233</v>
      </c>
      <c r="J471" s="80">
        <v>45272</v>
      </c>
      <c r="K471" s="81">
        <f t="shared" si="9"/>
        <v>2</v>
      </c>
      <c r="L471" s="52" t="s">
        <v>1438</v>
      </c>
      <c r="M471" s="52" t="s">
        <v>93</v>
      </c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1"/>
    </row>
    <row r="472" spans="1:45" s="52" customFormat="1" ht="169.5" customHeight="1" x14ac:dyDescent="0.25">
      <c r="A472" s="52" t="s">
        <v>1169</v>
      </c>
      <c r="B472" s="52">
        <v>449052</v>
      </c>
      <c r="C472" s="52">
        <v>1</v>
      </c>
      <c r="D472" s="98"/>
      <c r="E472" s="85" t="s">
        <v>598</v>
      </c>
      <c r="F472" s="82" t="s">
        <v>223</v>
      </c>
      <c r="G472" s="95"/>
      <c r="H472" s="83">
        <v>0</v>
      </c>
      <c r="I472" s="52" t="s">
        <v>233</v>
      </c>
      <c r="J472" s="80">
        <v>45272</v>
      </c>
      <c r="K472" s="81">
        <f t="shared" si="9"/>
        <v>2</v>
      </c>
      <c r="L472" s="52" t="s">
        <v>1438</v>
      </c>
      <c r="M472" s="52" t="s">
        <v>93</v>
      </c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1"/>
    </row>
    <row r="473" spans="1:45" s="52" customFormat="1" ht="169.5" customHeight="1" x14ac:dyDescent="0.25">
      <c r="A473" s="52" t="s">
        <v>1170</v>
      </c>
      <c r="B473" s="52">
        <v>449052</v>
      </c>
      <c r="C473" s="52">
        <v>2</v>
      </c>
      <c r="D473" s="98"/>
      <c r="E473" s="85" t="s">
        <v>598</v>
      </c>
      <c r="F473" s="82" t="s">
        <v>223</v>
      </c>
      <c r="G473" s="95"/>
      <c r="H473" s="83">
        <v>0</v>
      </c>
      <c r="I473" s="52" t="s">
        <v>233</v>
      </c>
      <c r="J473" s="80">
        <v>45272</v>
      </c>
      <c r="K473" s="81">
        <f t="shared" si="9"/>
        <v>2</v>
      </c>
      <c r="L473" s="52" t="s">
        <v>1438</v>
      </c>
      <c r="M473" s="52" t="s">
        <v>93</v>
      </c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1"/>
    </row>
    <row r="474" spans="1:45" s="52" customFormat="1" ht="169.5" customHeight="1" x14ac:dyDescent="0.25">
      <c r="A474" s="52" t="s">
        <v>1171</v>
      </c>
      <c r="B474" s="52">
        <v>449052</v>
      </c>
      <c r="C474" s="52">
        <v>2</v>
      </c>
      <c r="D474" s="98"/>
      <c r="E474" s="85" t="s">
        <v>598</v>
      </c>
      <c r="F474" s="82" t="s">
        <v>223</v>
      </c>
      <c r="G474" s="95"/>
      <c r="H474" s="83">
        <v>0</v>
      </c>
      <c r="I474" s="52" t="s">
        <v>233</v>
      </c>
      <c r="J474" s="80">
        <v>45272</v>
      </c>
      <c r="K474" s="81">
        <f t="shared" si="9"/>
        <v>2</v>
      </c>
      <c r="L474" s="52" t="s">
        <v>1438</v>
      </c>
      <c r="M474" s="52" t="s">
        <v>93</v>
      </c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1"/>
    </row>
    <row r="475" spans="1:45" s="52" customFormat="1" ht="169.5" customHeight="1" x14ac:dyDescent="0.25">
      <c r="A475" s="52" t="s">
        <v>1172</v>
      </c>
      <c r="B475" s="52">
        <v>449052</v>
      </c>
      <c r="C475" s="52">
        <v>1</v>
      </c>
      <c r="D475" s="98"/>
      <c r="E475" s="85" t="s">
        <v>598</v>
      </c>
      <c r="F475" s="82" t="s">
        <v>223</v>
      </c>
      <c r="G475" s="95"/>
      <c r="H475" s="83">
        <v>0</v>
      </c>
      <c r="I475" s="52" t="s">
        <v>233</v>
      </c>
      <c r="J475" s="80">
        <v>45272</v>
      </c>
      <c r="K475" s="81">
        <f t="shared" si="9"/>
        <v>2</v>
      </c>
      <c r="L475" s="52" t="s">
        <v>1438</v>
      </c>
      <c r="M475" s="52" t="s">
        <v>93</v>
      </c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1"/>
    </row>
    <row r="476" spans="1:45" s="52" customFormat="1" ht="169.5" customHeight="1" x14ac:dyDescent="0.25">
      <c r="A476" s="52" t="s">
        <v>1173</v>
      </c>
      <c r="B476" s="52">
        <v>449052</v>
      </c>
      <c r="C476" s="52">
        <v>4</v>
      </c>
      <c r="D476" s="98"/>
      <c r="E476" s="85" t="s">
        <v>598</v>
      </c>
      <c r="F476" s="82" t="s">
        <v>223</v>
      </c>
      <c r="G476" s="95"/>
      <c r="H476" s="83">
        <v>0</v>
      </c>
      <c r="I476" s="52" t="s">
        <v>233</v>
      </c>
      <c r="J476" s="80">
        <v>45272</v>
      </c>
      <c r="K476" s="81">
        <f t="shared" si="9"/>
        <v>2</v>
      </c>
      <c r="L476" s="52" t="s">
        <v>1438</v>
      </c>
      <c r="M476" s="52" t="s">
        <v>93</v>
      </c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1"/>
    </row>
    <row r="477" spans="1:45" s="52" customFormat="1" ht="169.5" customHeight="1" x14ac:dyDescent="0.25">
      <c r="A477" s="52" t="s">
        <v>1152</v>
      </c>
      <c r="B477" s="52">
        <v>449052</v>
      </c>
      <c r="C477" s="52">
        <v>10</v>
      </c>
      <c r="D477" s="99"/>
      <c r="E477" s="85" t="s">
        <v>598</v>
      </c>
      <c r="F477" s="82" t="s">
        <v>223</v>
      </c>
      <c r="G477" s="96"/>
      <c r="H477" s="83">
        <v>0</v>
      </c>
      <c r="I477" s="52" t="s">
        <v>233</v>
      </c>
      <c r="J477" s="80">
        <v>45272</v>
      </c>
      <c r="K477" s="81">
        <f t="shared" si="9"/>
        <v>2</v>
      </c>
      <c r="L477" s="52" t="s">
        <v>1438</v>
      </c>
      <c r="M477" s="52" t="s">
        <v>93</v>
      </c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1"/>
    </row>
    <row r="478" spans="1:45" s="52" customFormat="1" ht="169.5" customHeight="1" x14ac:dyDescent="0.25">
      <c r="A478" s="52" t="s">
        <v>786</v>
      </c>
      <c r="B478" s="52">
        <v>339030</v>
      </c>
      <c r="C478" s="52">
        <v>1</v>
      </c>
      <c r="D478" s="97" t="s">
        <v>601</v>
      </c>
      <c r="E478" s="85" t="s">
        <v>604</v>
      </c>
      <c r="F478" s="82" t="s">
        <v>223</v>
      </c>
      <c r="G478" s="94">
        <v>428264</v>
      </c>
      <c r="H478" s="94">
        <v>0</v>
      </c>
      <c r="I478" s="52" t="s">
        <v>233</v>
      </c>
      <c r="J478" s="80">
        <v>45215</v>
      </c>
      <c r="K478" s="81">
        <f t="shared" si="4"/>
        <v>43</v>
      </c>
      <c r="L478" s="52" t="s">
        <v>1210</v>
      </c>
      <c r="M478" s="52" t="s">
        <v>93</v>
      </c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1"/>
    </row>
    <row r="479" spans="1:45" s="52" customFormat="1" ht="169.5" customHeight="1" x14ac:dyDescent="0.25">
      <c r="A479" s="52" t="s">
        <v>787</v>
      </c>
      <c r="B479" s="52">
        <v>339030</v>
      </c>
      <c r="C479" s="52">
        <v>1</v>
      </c>
      <c r="D479" s="98"/>
      <c r="E479" s="85" t="s">
        <v>604</v>
      </c>
      <c r="F479" s="82" t="s">
        <v>223</v>
      </c>
      <c r="G479" s="95"/>
      <c r="H479" s="95"/>
      <c r="I479" s="52" t="s">
        <v>233</v>
      </c>
      <c r="J479" s="80">
        <v>45215</v>
      </c>
      <c r="K479" s="81">
        <f t="shared" ref="K479:K495" si="10">NETWORKDAYS(J479,$O$2)</f>
        <v>43</v>
      </c>
      <c r="L479" s="52" t="s">
        <v>1210</v>
      </c>
      <c r="M479" s="52" t="s">
        <v>93</v>
      </c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1"/>
    </row>
    <row r="480" spans="1:45" s="52" customFormat="1" ht="169.5" customHeight="1" x14ac:dyDescent="0.25">
      <c r="A480" s="52" t="s">
        <v>788</v>
      </c>
      <c r="B480" s="52">
        <v>339030</v>
      </c>
      <c r="C480" s="52">
        <v>2</v>
      </c>
      <c r="D480" s="98"/>
      <c r="E480" s="85" t="s">
        <v>604</v>
      </c>
      <c r="F480" s="82" t="s">
        <v>223</v>
      </c>
      <c r="G480" s="95"/>
      <c r="H480" s="95"/>
      <c r="I480" s="52" t="s">
        <v>233</v>
      </c>
      <c r="J480" s="80">
        <v>45215</v>
      </c>
      <c r="K480" s="81">
        <f t="shared" si="10"/>
        <v>43</v>
      </c>
      <c r="L480" s="52" t="s">
        <v>1210</v>
      </c>
      <c r="M480" s="52" t="s">
        <v>93</v>
      </c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1"/>
    </row>
    <row r="481" spans="1:45" s="52" customFormat="1" ht="169.5" customHeight="1" x14ac:dyDescent="0.25">
      <c r="A481" s="52" t="s">
        <v>789</v>
      </c>
      <c r="B481" s="52">
        <v>339030</v>
      </c>
      <c r="C481" s="52">
        <v>1</v>
      </c>
      <c r="D481" s="98"/>
      <c r="E481" s="85" t="s">
        <v>604</v>
      </c>
      <c r="F481" s="82" t="s">
        <v>223</v>
      </c>
      <c r="G481" s="95"/>
      <c r="H481" s="95"/>
      <c r="I481" s="52" t="s">
        <v>233</v>
      </c>
      <c r="J481" s="80">
        <v>45215</v>
      </c>
      <c r="K481" s="81">
        <f t="shared" si="10"/>
        <v>43</v>
      </c>
      <c r="L481" s="52" t="s">
        <v>1210</v>
      </c>
      <c r="M481" s="52" t="s">
        <v>93</v>
      </c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1"/>
    </row>
    <row r="482" spans="1:45" s="52" customFormat="1" ht="169.5" customHeight="1" x14ac:dyDescent="0.25">
      <c r="A482" s="52" t="s">
        <v>790</v>
      </c>
      <c r="B482" s="52">
        <v>339030</v>
      </c>
      <c r="C482" s="52">
        <v>1</v>
      </c>
      <c r="D482" s="98"/>
      <c r="E482" s="85" t="s">
        <v>604</v>
      </c>
      <c r="F482" s="82" t="s">
        <v>223</v>
      </c>
      <c r="G482" s="95"/>
      <c r="H482" s="95"/>
      <c r="I482" s="52" t="s">
        <v>233</v>
      </c>
      <c r="J482" s="80">
        <v>45215</v>
      </c>
      <c r="K482" s="81">
        <f t="shared" si="10"/>
        <v>43</v>
      </c>
      <c r="L482" s="52" t="s">
        <v>1210</v>
      </c>
      <c r="M482" s="52" t="s">
        <v>93</v>
      </c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1"/>
    </row>
    <row r="483" spans="1:45" s="52" customFormat="1" ht="169.5" customHeight="1" x14ac:dyDescent="0.25">
      <c r="A483" s="52" t="s">
        <v>791</v>
      </c>
      <c r="B483" s="52">
        <v>339030</v>
      </c>
      <c r="C483" s="52">
        <v>1</v>
      </c>
      <c r="D483" s="98"/>
      <c r="E483" s="85" t="s">
        <v>604</v>
      </c>
      <c r="F483" s="82" t="s">
        <v>223</v>
      </c>
      <c r="G483" s="95"/>
      <c r="H483" s="95"/>
      <c r="I483" s="52" t="s">
        <v>233</v>
      </c>
      <c r="J483" s="80">
        <v>45215</v>
      </c>
      <c r="K483" s="81">
        <f t="shared" si="10"/>
        <v>43</v>
      </c>
      <c r="L483" s="52" t="s">
        <v>1210</v>
      </c>
      <c r="M483" s="52" t="s">
        <v>93</v>
      </c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1"/>
    </row>
    <row r="484" spans="1:45" s="52" customFormat="1" ht="169.5" customHeight="1" x14ac:dyDescent="0.25">
      <c r="A484" s="52" t="s">
        <v>792</v>
      </c>
      <c r="B484" s="52">
        <v>339030</v>
      </c>
      <c r="C484" s="52">
        <v>4</v>
      </c>
      <c r="D484" s="98"/>
      <c r="E484" s="85" t="s">
        <v>604</v>
      </c>
      <c r="F484" s="82" t="s">
        <v>223</v>
      </c>
      <c r="G484" s="95"/>
      <c r="H484" s="95"/>
      <c r="I484" s="52" t="s">
        <v>233</v>
      </c>
      <c r="J484" s="80">
        <v>45215</v>
      </c>
      <c r="K484" s="81">
        <f t="shared" si="10"/>
        <v>43</v>
      </c>
      <c r="L484" s="52" t="s">
        <v>1210</v>
      </c>
      <c r="M484" s="52" t="s">
        <v>93</v>
      </c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1"/>
    </row>
    <row r="485" spans="1:45" s="52" customFormat="1" ht="169.5" customHeight="1" x14ac:dyDescent="0.25">
      <c r="A485" s="52" t="s">
        <v>793</v>
      </c>
      <c r="B485" s="52">
        <v>339030</v>
      </c>
      <c r="C485" s="52">
        <v>1</v>
      </c>
      <c r="D485" s="98"/>
      <c r="E485" s="85" t="s">
        <v>604</v>
      </c>
      <c r="F485" s="82" t="s">
        <v>223</v>
      </c>
      <c r="G485" s="95"/>
      <c r="H485" s="95"/>
      <c r="I485" s="52" t="s">
        <v>233</v>
      </c>
      <c r="J485" s="80">
        <v>45215</v>
      </c>
      <c r="K485" s="81">
        <f t="shared" si="10"/>
        <v>43</v>
      </c>
      <c r="L485" s="52" t="s">
        <v>1210</v>
      </c>
      <c r="M485" s="52" t="s">
        <v>93</v>
      </c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1"/>
    </row>
    <row r="486" spans="1:45" s="52" customFormat="1" ht="169.5" customHeight="1" x14ac:dyDescent="0.25">
      <c r="A486" s="52" t="s">
        <v>794</v>
      </c>
      <c r="B486" s="52">
        <v>339030</v>
      </c>
      <c r="C486" s="52">
        <v>1</v>
      </c>
      <c r="D486" s="98"/>
      <c r="E486" s="85" t="s">
        <v>604</v>
      </c>
      <c r="F486" s="82" t="s">
        <v>223</v>
      </c>
      <c r="G486" s="95"/>
      <c r="H486" s="95"/>
      <c r="I486" s="52" t="s">
        <v>233</v>
      </c>
      <c r="J486" s="80">
        <v>45215</v>
      </c>
      <c r="K486" s="81">
        <f t="shared" si="10"/>
        <v>43</v>
      </c>
      <c r="L486" s="52" t="s">
        <v>1210</v>
      </c>
      <c r="M486" s="52" t="s">
        <v>93</v>
      </c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1"/>
    </row>
    <row r="487" spans="1:45" s="52" customFormat="1" ht="169.5" customHeight="1" x14ac:dyDescent="0.25">
      <c r="A487" s="52" t="s">
        <v>795</v>
      </c>
      <c r="B487" s="52">
        <v>339030</v>
      </c>
      <c r="C487" s="52">
        <v>2</v>
      </c>
      <c r="D487" s="98"/>
      <c r="E487" s="85" t="s">
        <v>604</v>
      </c>
      <c r="F487" s="82" t="s">
        <v>223</v>
      </c>
      <c r="G487" s="95"/>
      <c r="H487" s="95"/>
      <c r="I487" s="52" t="s">
        <v>233</v>
      </c>
      <c r="J487" s="80">
        <v>45215</v>
      </c>
      <c r="K487" s="81">
        <f t="shared" si="10"/>
        <v>43</v>
      </c>
      <c r="L487" s="52" t="s">
        <v>1210</v>
      </c>
      <c r="M487" s="52" t="s">
        <v>93</v>
      </c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1"/>
    </row>
    <row r="488" spans="1:45" s="52" customFormat="1" ht="169.5" customHeight="1" x14ac:dyDescent="0.25">
      <c r="A488" s="52" t="s">
        <v>796</v>
      </c>
      <c r="B488" s="52">
        <v>339030</v>
      </c>
      <c r="C488" s="52">
        <v>5</v>
      </c>
      <c r="D488" s="98"/>
      <c r="E488" s="85" t="s">
        <v>604</v>
      </c>
      <c r="F488" s="82" t="s">
        <v>223</v>
      </c>
      <c r="G488" s="95"/>
      <c r="H488" s="95"/>
      <c r="I488" s="52" t="s">
        <v>233</v>
      </c>
      <c r="J488" s="80">
        <v>45215</v>
      </c>
      <c r="K488" s="81">
        <f t="shared" si="10"/>
        <v>43</v>
      </c>
      <c r="L488" s="52" t="s">
        <v>1210</v>
      </c>
      <c r="M488" s="52" t="s">
        <v>93</v>
      </c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1"/>
    </row>
    <row r="489" spans="1:45" s="52" customFormat="1" ht="169.5" customHeight="1" x14ac:dyDescent="0.25">
      <c r="A489" s="52" t="s">
        <v>797</v>
      </c>
      <c r="B489" s="52">
        <v>339030</v>
      </c>
      <c r="C489" s="52">
        <v>2</v>
      </c>
      <c r="D489" s="98"/>
      <c r="E489" s="85" t="s">
        <v>604</v>
      </c>
      <c r="F489" s="82" t="s">
        <v>223</v>
      </c>
      <c r="G489" s="95"/>
      <c r="H489" s="95"/>
      <c r="I489" s="52" t="s">
        <v>233</v>
      </c>
      <c r="J489" s="80">
        <v>45215</v>
      </c>
      <c r="K489" s="81">
        <f t="shared" si="10"/>
        <v>43</v>
      </c>
      <c r="L489" s="52" t="s">
        <v>1210</v>
      </c>
      <c r="M489" s="52" t="s">
        <v>93</v>
      </c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1"/>
    </row>
    <row r="490" spans="1:45" s="52" customFormat="1" ht="169.5" customHeight="1" x14ac:dyDescent="0.25">
      <c r="A490" s="52" t="s">
        <v>798</v>
      </c>
      <c r="B490" s="52">
        <v>339030</v>
      </c>
      <c r="C490" s="52">
        <v>30</v>
      </c>
      <c r="D490" s="98"/>
      <c r="E490" s="85" t="s">
        <v>604</v>
      </c>
      <c r="F490" s="82" t="s">
        <v>223</v>
      </c>
      <c r="G490" s="95"/>
      <c r="H490" s="95"/>
      <c r="I490" s="52" t="s">
        <v>233</v>
      </c>
      <c r="J490" s="80">
        <v>45215</v>
      </c>
      <c r="K490" s="81">
        <f t="shared" si="10"/>
        <v>43</v>
      </c>
      <c r="L490" s="52" t="s">
        <v>1210</v>
      </c>
      <c r="M490" s="52" t="s">
        <v>93</v>
      </c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1"/>
    </row>
    <row r="491" spans="1:45" s="52" customFormat="1" ht="169.5" customHeight="1" x14ac:dyDescent="0.25">
      <c r="A491" s="52" t="s">
        <v>799</v>
      </c>
      <c r="B491" s="52">
        <v>339030</v>
      </c>
      <c r="C491" s="52">
        <v>3</v>
      </c>
      <c r="D491" s="98"/>
      <c r="E491" s="85" t="s">
        <v>604</v>
      </c>
      <c r="F491" s="82" t="s">
        <v>223</v>
      </c>
      <c r="G491" s="95"/>
      <c r="H491" s="95"/>
      <c r="I491" s="52" t="s">
        <v>233</v>
      </c>
      <c r="J491" s="80">
        <v>45215</v>
      </c>
      <c r="K491" s="81">
        <f t="shared" si="10"/>
        <v>43</v>
      </c>
      <c r="L491" s="52" t="s">
        <v>1210</v>
      </c>
      <c r="M491" s="52" t="s">
        <v>93</v>
      </c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1"/>
    </row>
    <row r="492" spans="1:45" s="52" customFormat="1" ht="169.5" customHeight="1" x14ac:dyDescent="0.25">
      <c r="A492" s="52" t="s">
        <v>800</v>
      </c>
      <c r="B492" s="52">
        <v>449052</v>
      </c>
      <c r="C492" s="52">
        <v>1</v>
      </c>
      <c r="D492" s="98"/>
      <c r="E492" s="85" t="s">
        <v>604</v>
      </c>
      <c r="F492" s="82" t="s">
        <v>223</v>
      </c>
      <c r="G492" s="95"/>
      <c r="H492" s="95"/>
      <c r="I492" s="52" t="s">
        <v>233</v>
      </c>
      <c r="J492" s="80">
        <v>45215</v>
      </c>
      <c r="K492" s="81">
        <f t="shared" si="10"/>
        <v>43</v>
      </c>
      <c r="L492" s="52" t="s">
        <v>1210</v>
      </c>
      <c r="M492" s="52" t="s">
        <v>93</v>
      </c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1"/>
    </row>
    <row r="493" spans="1:45" s="52" customFormat="1" ht="169.5" customHeight="1" x14ac:dyDescent="0.25">
      <c r="A493" s="52" t="s">
        <v>801</v>
      </c>
      <c r="B493" s="52">
        <v>449052</v>
      </c>
      <c r="C493" s="52">
        <v>2</v>
      </c>
      <c r="D493" s="98"/>
      <c r="E493" s="85" t="s">
        <v>604</v>
      </c>
      <c r="F493" s="82" t="s">
        <v>223</v>
      </c>
      <c r="G493" s="95"/>
      <c r="H493" s="95"/>
      <c r="I493" s="52" t="s">
        <v>233</v>
      </c>
      <c r="J493" s="80">
        <v>45215</v>
      </c>
      <c r="K493" s="81">
        <f t="shared" si="10"/>
        <v>43</v>
      </c>
      <c r="L493" s="52" t="s">
        <v>1210</v>
      </c>
      <c r="M493" s="52" t="s">
        <v>93</v>
      </c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1"/>
    </row>
    <row r="494" spans="1:45" s="52" customFormat="1" ht="169.5" customHeight="1" x14ac:dyDescent="0.25">
      <c r="A494" s="52" t="s">
        <v>802</v>
      </c>
      <c r="B494" s="52">
        <v>339030</v>
      </c>
      <c r="C494" s="52">
        <v>1</v>
      </c>
      <c r="D494" s="98"/>
      <c r="E494" s="85" t="s">
        <v>604</v>
      </c>
      <c r="F494" s="82" t="s">
        <v>223</v>
      </c>
      <c r="G494" s="95"/>
      <c r="H494" s="95"/>
      <c r="I494" s="52" t="s">
        <v>233</v>
      </c>
      <c r="J494" s="80">
        <v>45215</v>
      </c>
      <c r="K494" s="81">
        <f t="shared" si="10"/>
        <v>43</v>
      </c>
      <c r="L494" s="52" t="s">
        <v>1210</v>
      </c>
      <c r="M494" s="52" t="s">
        <v>93</v>
      </c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1"/>
    </row>
    <row r="495" spans="1:45" s="52" customFormat="1" ht="141" customHeight="1" x14ac:dyDescent="0.25">
      <c r="A495" s="52" t="s">
        <v>803</v>
      </c>
      <c r="B495" s="52">
        <v>339030</v>
      </c>
      <c r="C495" s="52">
        <v>4</v>
      </c>
      <c r="D495" s="99"/>
      <c r="E495" s="85" t="s">
        <v>604</v>
      </c>
      <c r="F495" s="82" t="s">
        <v>223</v>
      </c>
      <c r="G495" s="96"/>
      <c r="H495" s="96"/>
      <c r="I495" s="52" t="s">
        <v>233</v>
      </c>
      <c r="J495" s="80">
        <v>45215</v>
      </c>
      <c r="K495" s="81">
        <f t="shared" si="10"/>
        <v>43</v>
      </c>
      <c r="L495" s="52" t="s">
        <v>1210</v>
      </c>
      <c r="M495" s="52" t="s">
        <v>93</v>
      </c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1"/>
    </row>
    <row r="496" spans="1:45" s="52" customFormat="1" ht="141" customHeight="1" x14ac:dyDescent="0.25">
      <c r="A496" s="52" t="s">
        <v>1174</v>
      </c>
      <c r="B496" s="52">
        <v>449052</v>
      </c>
      <c r="C496" s="52">
        <v>6</v>
      </c>
      <c r="D496" s="97" t="s">
        <v>606</v>
      </c>
      <c r="E496" s="85" t="s">
        <v>605</v>
      </c>
      <c r="F496" s="82" t="s">
        <v>223</v>
      </c>
      <c r="G496" s="83">
        <v>0</v>
      </c>
      <c r="H496" s="83">
        <v>0</v>
      </c>
      <c r="I496" s="52" t="s">
        <v>233</v>
      </c>
      <c r="J496" s="80">
        <v>45268</v>
      </c>
      <c r="K496" s="81">
        <f t="shared" si="4"/>
        <v>4</v>
      </c>
      <c r="L496" s="52" t="s">
        <v>1446</v>
      </c>
      <c r="M496" s="52" t="s">
        <v>93</v>
      </c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1"/>
    </row>
    <row r="497" spans="1:45" s="52" customFormat="1" ht="141" customHeight="1" x14ac:dyDescent="0.25">
      <c r="A497" s="52" t="s">
        <v>1175</v>
      </c>
      <c r="B497" s="52">
        <v>449052</v>
      </c>
      <c r="C497" s="52">
        <v>1</v>
      </c>
      <c r="D497" s="99"/>
      <c r="E497" s="85" t="s">
        <v>605</v>
      </c>
      <c r="F497" s="82" t="s">
        <v>223</v>
      </c>
      <c r="G497" s="83">
        <v>0</v>
      </c>
      <c r="H497" s="83">
        <v>0</v>
      </c>
      <c r="I497" s="52" t="s">
        <v>233</v>
      </c>
      <c r="J497" s="80">
        <v>45268</v>
      </c>
      <c r="K497" s="81">
        <f t="shared" ref="K497" si="11">NETWORKDAYS(J497,$O$2)</f>
        <v>4</v>
      </c>
      <c r="L497" s="52" t="s">
        <v>1446</v>
      </c>
      <c r="M497" s="52" t="s">
        <v>93</v>
      </c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1"/>
    </row>
    <row r="498" spans="1:45" s="52" customFormat="1" ht="141" customHeight="1" x14ac:dyDescent="0.25">
      <c r="A498" s="52" t="s">
        <v>1043</v>
      </c>
      <c r="B498" s="52">
        <v>339039</v>
      </c>
      <c r="C498" s="52">
        <v>2</v>
      </c>
      <c r="D498" s="85" t="s">
        <v>612</v>
      </c>
      <c r="E498" s="85" t="s">
        <v>627</v>
      </c>
      <c r="F498" s="82" t="s">
        <v>196</v>
      </c>
      <c r="G498" s="83">
        <v>115800</v>
      </c>
      <c r="H498" s="83">
        <v>0</v>
      </c>
      <c r="I498" s="52" t="s">
        <v>152</v>
      </c>
      <c r="J498" s="80">
        <v>45217</v>
      </c>
      <c r="K498" s="81">
        <f t="shared" si="4"/>
        <v>41</v>
      </c>
      <c r="L498" s="52" t="s">
        <v>775</v>
      </c>
      <c r="M498" s="52" t="s">
        <v>224</v>
      </c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1"/>
    </row>
    <row r="499" spans="1:45" s="52" customFormat="1" ht="141" customHeight="1" x14ac:dyDescent="0.25">
      <c r="A499" s="52" t="s">
        <v>419</v>
      </c>
      <c r="B499" s="52">
        <v>339039</v>
      </c>
      <c r="C499" s="52">
        <v>2</v>
      </c>
      <c r="D499" s="85" t="s">
        <v>621</v>
      </c>
      <c r="E499" s="85" t="s">
        <v>636</v>
      </c>
      <c r="F499" s="82" t="s">
        <v>97</v>
      </c>
      <c r="G499" s="83">
        <v>180540.2</v>
      </c>
      <c r="H499" s="83">
        <v>0</v>
      </c>
      <c r="I499" s="52" t="s">
        <v>233</v>
      </c>
      <c r="J499" s="80">
        <v>45113</v>
      </c>
      <c r="K499" s="81">
        <f t="shared" si="4"/>
        <v>115</v>
      </c>
      <c r="L499" s="52" t="s">
        <v>920</v>
      </c>
      <c r="M499" s="52" t="s">
        <v>230</v>
      </c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1"/>
    </row>
    <row r="500" spans="1:45" s="52" customFormat="1" ht="141" customHeight="1" x14ac:dyDescent="0.25">
      <c r="A500" s="52" t="s">
        <v>1079</v>
      </c>
      <c r="B500" s="52">
        <v>339039</v>
      </c>
      <c r="C500" s="52">
        <v>2</v>
      </c>
      <c r="D500" s="97" t="s">
        <v>664</v>
      </c>
      <c r="E500" s="85" t="s">
        <v>668</v>
      </c>
      <c r="F500" s="82" t="s">
        <v>667</v>
      </c>
      <c r="G500" s="83">
        <v>5664</v>
      </c>
      <c r="H500" s="83">
        <v>0</v>
      </c>
      <c r="I500" s="80" t="s">
        <v>233</v>
      </c>
      <c r="J500" s="80">
        <v>45272</v>
      </c>
      <c r="K500" s="81">
        <f t="shared" si="4"/>
        <v>2</v>
      </c>
      <c r="L500" s="52" t="s">
        <v>1467</v>
      </c>
      <c r="M500" s="52" t="s">
        <v>230</v>
      </c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1"/>
    </row>
    <row r="501" spans="1:45" s="52" customFormat="1" ht="141" customHeight="1" x14ac:dyDescent="0.25">
      <c r="A501" s="52" t="s">
        <v>1080</v>
      </c>
      <c r="B501" s="52">
        <v>339033</v>
      </c>
      <c r="C501" s="52">
        <v>1</v>
      </c>
      <c r="D501" s="99"/>
      <c r="E501" s="85" t="s">
        <v>668</v>
      </c>
      <c r="F501" s="82" t="s">
        <v>667</v>
      </c>
      <c r="G501" s="83">
        <v>7572500</v>
      </c>
      <c r="H501" s="83">
        <v>0</v>
      </c>
      <c r="I501" s="80" t="s">
        <v>233</v>
      </c>
      <c r="J501" s="80">
        <v>45272</v>
      </c>
      <c r="K501" s="81">
        <f t="shared" ref="K501" si="12">NETWORKDAYS(J501,$O$2)</f>
        <v>2</v>
      </c>
      <c r="L501" s="52" t="s">
        <v>1467</v>
      </c>
      <c r="M501" s="52" t="s">
        <v>230</v>
      </c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1"/>
    </row>
    <row r="502" spans="1:45" s="52" customFormat="1" ht="141" customHeight="1" x14ac:dyDescent="0.25">
      <c r="A502" s="52" t="s">
        <v>1071</v>
      </c>
      <c r="B502" s="52">
        <v>339039</v>
      </c>
      <c r="C502" s="52">
        <v>2</v>
      </c>
      <c r="D502" s="85" t="s">
        <v>665</v>
      </c>
      <c r="E502" s="85" t="s">
        <v>669</v>
      </c>
      <c r="F502" s="82" t="s">
        <v>667</v>
      </c>
      <c r="G502" s="83">
        <v>0</v>
      </c>
      <c r="H502" s="83">
        <v>0</v>
      </c>
      <c r="I502" s="80" t="s">
        <v>233</v>
      </c>
      <c r="J502" s="80">
        <v>45216</v>
      </c>
      <c r="K502" s="81">
        <f t="shared" si="4"/>
        <v>42</v>
      </c>
      <c r="L502" s="52" t="s">
        <v>1206</v>
      </c>
      <c r="M502" s="52" t="s">
        <v>230</v>
      </c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1"/>
    </row>
    <row r="503" spans="1:45" s="52" customFormat="1" ht="141" customHeight="1" x14ac:dyDescent="0.25">
      <c r="A503" s="52" t="s">
        <v>673</v>
      </c>
      <c r="B503" s="52">
        <v>339040</v>
      </c>
      <c r="C503" s="52">
        <v>1</v>
      </c>
      <c r="D503" s="85" t="s">
        <v>666</v>
      </c>
      <c r="E503" s="85" t="s">
        <v>670</v>
      </c>
      <c r="F503" s="82" t="s">
        <v>58</v>
      </c>
      <c r="G503" s="83">
        <v>26861397</v>
      </c>
      <c r="H503" s="83">
        <v>0</v>
      </c>
      <c r="I503" s="80" t="s">
        <v>152</v>
      </c>
      <c r="J503" s="80">
        <v>45145</v>
      </c>
      <c r="K503" s="81">
        <f t="shared" si="4"/>
        <v>93</v>
      </c>
      <c r="L503" s="52" t="s">
        <v>1207</v>
      </c>
      <c r="M503" s="52" t="s">
        <v>230</v>
      </c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1"/>
    </row>
    <row r="504" spans="1:45" s="52" customFormat="1" ht="141" customHeight="1" x14ac:dyDescent="0.25">
      <c r="A504" s="52" t="s">
        <v>671</v>
      </c>
      <c r="B504" s="52">
        <v>339040</v>
      </c>
      <c r="C504" s="52">
        <v>1</v>
      </c>
      <c r="D504" s="97" t="s">
        <v>674</v>
      </c>
      <c r="E504" s="85" t="s">
        <v>670</v>
      </c>
      <c r="F504" s="82" t="s">
        <v>58</v>
      </c>
      <c r="G504" s="94">
        <f>8603451.12+19993842</f>
        <v>28597293.119999997</v>
      </c>
      <c r="H504" s="94">
        <v>0</v>
      </c>
      <c r="I504" s="80" t="s">
        <v>152</v>
      </c>
      <c r="J504" s="80">
        <v>45142</v>
      </c>
      <c r="K504" s="81">
        <f t="shared" si="4"/>
        <v>94</v>
      </c>
      <c r="L504" s="52" t="s">
        <v>842</v>
      </c>
      <c r="M504" s="52" t="s">
        <v>230</v>
      </c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1"/>
    </row>
    <row r="505" spans="1:45" s="52" customFormat="1" ht="141" customHeight="1" x14ac:dyDescent="0.25">
      <c r="A505" s="52" t="s">
        <v>672</v>
      </c>
      <c r="B505" s="52">
        <v>339040</v>
      </c>
      <c r="C505" s="52">
        <v>2</v>
      </c>
      <c r="D505" s="99"/>
      <c r="E505" s="85" t="s">
        <v>670</v>
      </c>
      <c r="F505" s="82" t="s">
        <v>58</v>
      </c>
      <c r="G505" s="96"/>
      <c r="H505" s="96"/>
      <c r="I505" s="80" t="s">
        <v>152</v>
      </c>
      <c r="J505" s="80">
        <v>45142</v>
      </c>
      <c r="K505" s="81">
        <f t="shared" ref="K505:K531" si="13">NETWORKDAYS(J505,$O$2)</f>
        <v>94</v>
      </c>
      <c r="L505" s="52" t="s">
        <v>842</v>
      </c>
      <c r="M505" s="52" t="s">
        <v>230</v>
      </c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1"/>
    </row>
    <row r="506" spans="1:45" s="52" customFormat="1" ht="141" customHeight="1" x14ac:dyDescent="0.25">
      <c r="A506" s="52" t="s">
        <v>717</v>
      </c>
      <c r="B506" s="52">
        <v>339040</v>
      </c>
      <c r="C506" s="52">
        <v>2</v>
      </c>
      <c r="D506" s="85" t="s">
        <v>716</v>
      </c>
      <c r="E506" s="85" t="s">
        <v>670</v>
      </c>
      <c r="F506" s="82" t="s">
        <v>58</v>
      </c>
      <c r="G506" s="83">
        <v>0</v>
      </c>
      <c r="H506" s="83">
        <v>0</v>
      </c>
      <c r="I506" s="80" t="s">
        <v>234</v>
      </c>
      <c r="J506" s="80">
        <v>45240</v>
      </c>
      <c r="K506" s="81">
        <f t="shared" si="13"/>
        <v>24</v>
      </c>
      <c r="L506" s="52" t="s">
        <v>1208</v>
      </c>
      <c r="M506" s="52" t="s">
        <v>230</v>
      </c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1"/>
    </row>
    <row r="507" spans="1:45" s="52" customFormat="1" ht="141" customHeight="1" x14ac:dyDescent="0.25">
      <c r="A507" s="52" t="s">
        <v>921</v>
      </c>
      <c r="B507" s="52">
        <v>339039</v>
      </c>
      <c r="C507" s="52">
        <v>7</v>
      </c>
      <c r="D507" s="97" t="s">
        <v>729</v>
      </c>
      <c r="E507" s="85" t="s">
        <v>730</v>
      </c>
      <c r="F507" s="82" t="s">
        <v>731</v>
      </c>
      <c r="G507" s="94">
        <v>317686.59999999998</v>
      </c>
      <c r="H507" s="83">
        <v>0</v>
      </c>
      <c r="I507" s="80" t="s">
        <v>152</v>
      </c>
      <c r="J507" s="80">
        <v>45209</v>
      </c>
      <c r="K507" s="81">
        <f t="shared" si="13"/>
        <v>47</v>
      </c>
      <c r="L507" s="52" t="s">
        <v>775</v>
      </c>
      <c r="M507" s="52" t="s">
        <v>93</v>
      </c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1"/>
    </row>
    <row r="508" spans="1:45" s="52" customFormat="1" ht="141" customHeight="1" x14ac:dyDescent="0.25">
      <c r="A508" s="52" t="s">
        <v>922</v>
      </c>
      <c r="B508" s="52">
        <v>339039</v>
      </c>
      <c r="C508" s="52">
        <v>2</v>
      </c>
      <c r="D508" s="98"/>
      <c r="E508" s="85" t="s">
        <v>730</v>
      </c>
      <c r="F508" s="82" t="s">
        <v>731</v>
      </c>
      <c r="G508" s="95"/>
      <c r="H508" s="83">
        <v>0</v>
      </c>
      <c r="I508" s="80" t="s">
        <v>152</v>
      </c>
      <c r="J508" s="80">
        <v>45209</v>
      </c>
      <c r="K508" s="81">
        <f t="shared" si="13"/>
        <v>47</v>
      </c>
      <c r="L508" s="52" t="s">
        <v>775</v>
      </c>
      <c r="M508" s="52" t="s">
        <v>93</v>
      </c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1"/>
    </row>
    <row r="509" spans="1:45" s="52" customFormat="1" ht="141" customHeight="1" x14ac:dyDescent="0.25">
      <c r="A509" s="52" t="s">
        <v>923</v>
      </c>
      <c r="B509" s="52">
        <v>339039</v>
      </c>
      <c r="C509" s="52">
        <v>1</v>
      </c>
      <c r="D509" s="99"/>
      <c r="E509" s="85" t="s">
        <v>730</v>
      </c>
      <c r="F509" s="82" t="s">
        <v>731</v>
      </c>
      <c r="G509" s="96"/>
      <c r="H509" s="83">
        <v>0</v>
      </c>
      <c r="I509" s="80" t="s">
        <v>152</v>
      </c>
      <c r="J509" s="80">
        <v>45209</v>
      </c>
      <c r="K509" s="81">
        <f t="shared" si="13"/>
        <v>47</v>
      </c>
      <c r="L509" s="52" t="s">
        <v>775</v>
      </c>
      <c r="M509" s="52" t="s">
        <v>93</v>
      </c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1"/>
    </row>
    <row r="510" spans="1:45" s="52" customFormat="1" ht="141" customHeight="1" x14ac:dyDescent="0.25">
      <c r="A510" s="52" t="s">
        <v>924</v>
      </c>
      <c r="B510" s="52">
        <v>339039</v>
      </c>
      <c r="C510" s="52">
        <v>29</v>
      </c>
      <c r="D510" s="97" t="s">
        <v>732</v>
      </c>
      <c r="E510" s="85" t="s">
        <v>733</v>
      </c>
      <c r="F510" s="82" t="s">
        <v>731</v>
      </c>
      <c r="G510" s="94">
        <v>5465898.3700000001</v>
      </c>
      <c r="H510" s="94">
        <v>0</v>
      </c>
      <c r="I510" s="80" t="s">
        <v>233</v>
      </c>
      <c r="J510" s="80">
        <v>45259</v>
      </c>
      <c r="K510" s="81">
        <f t="shared" si="13"/>
        <v>11</v>
      </c>
      <c r="L510" s="52" t="s">
        <v>775</v>
      </c>
      <c r="M510" s="52" t="s">
        <v>93</v>
      </c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1"/>
    </row>
    <row r="511" spans="1:45" s="52" customFormat="1" ht="141" customHeight="1" x14ac:dyDescent="0.25">
      <c r="A511" s="52" t="s">
        <v>927</v>
      </c>
      <c r="B511" s="52">
        <v>339039</v>
      </c>
      <c r="C511" s="52">
        <v>13</v>
      </c>
      <c r="D511" s="98"/>
      <c r="E511" s="85" t="s">
        <v>733</v>
      </c>
      <c r="F511" s="82" t="s">
        <v>731</v>
      </c>
      <c r="G511" s="95"/>
      <c r="H511" s="95"/>
      <c r="I511" s="80" t="s">
        <v>233</v>
      </c>
      <c r="J511" s="80">
        <v>45259</v>
      </c>
      <c r="K511" s="81">
        <f t="shared" si="13"/>
        <v>11</v>
      </c>
      <c r="L511" s="52" t="s">
        <v>775</v>
      </c>
      <c r="M511" s="52" t="s">
        <v>93</v>
      </c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1"/>
    </row>
    <row r="512" spans="1:45" s="52" customFormat="1" ht="141" customHeight="1" x14ac:dyDescent="0.25">
      <c r="A512" s="52" t="s">
        <v>925</v>
      </c>
      <c r="B512" s="52">
        <v>339039</v>
      </c>
      <c r="C512" s="52">
        <v>10</v>
      </c>
      <c r="D512" s="98"/>
      <c r="E512" s="85" t="s">
        <v>733</v>
      </c>
      <c r="F512" s="82" t="s">
        <v>731</v>
      </c>
      <c r="G512" s="95"/>
      <c r="H512" s="95"/>
      <c r="I512" s="80" t="s">
        <v>233</v>
      </c>
      <c r="J512" s="80">
        <v>45259</v>
      </c>
      <c r="K512" s="81">
        <f t="shared" si="13"/>
        <v>11</v>
      </c>
      <c r="L512" s="52" t="s">
        <v>775</v>
      </c>
      <c r="M512" s="52" t="s">
        <v>93</v>
      </c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1"/>
    </row>
    <row r="513" spans="1:45" s="52" customFormat="1" ht="141" customHeight="1" x14ac:dyDescent="0.25">
      <c r="A513" s="52" t="s">
        <v>926</v>
      </c>
      <c r="B513" s="52">
        <v>339039</v>
      </c>
      <c r="C513" s="52">
        <v>9</v>
      </c>
      <c r="D513" s="99"/>
      <c r="E513" s="85" t="s">
        <v>733</v>
      </c>
      <c r="F513" s="82" t="s">
        <v>731</v>
      </c>
      <c r="G513" s="96"/>
      <c r="H513" s="96"/>
      <c r="I513" s="80" t="s">
        <v>233</v>
      </c>
      <c r="J513" s="80">
        <v>45259</v>
      </c>
      <c r="K513" s="81">
        <f t="shared" si="13"/>
        <v>11</v>
      </c>
      <c r="L513" s="52" t="s">
        <v>775</v>
      </c>
      <c r="M513" s="52" t="s">
        <v>93</v>
      </c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1"/>
    </row>
    <row r="514" spans="1:45" s="52" customFormat="1" ht="141" customHeight="1" x14ac:dyDescent="0.25">
      <c r="A514" s="52" t="s">
        <v>806</v>
      </c>
      <c r="B514" s="52">
        <v>339030</v>
      </c>
      <c r="C514" s="52">
        <v>4</v>
      </c>
      <c r="D514" s="97" t="s">
        <v>804</v>
      </c>
      <c r="E514" s="52" t="s">
        <v>809</v>
      </c>
      <c r="F514" s="52" t="s">
        <v>223</v>
      </c>
      <c r="G514" s="94">
        <v>1577985.3</v>
      </c>
      <c r="H514" s="94">
        <v>0</v>
      </c>
      <c r="I514" s="80" t="s">
        <v>152</v>
      </c>
      <c r="J514" s="80">
        <v>45222</v>
      </c>
      <c r="K514" s="81">
        <f t="shared" si="13"/>
        <v>38</v>
      </c>
      <c r="L514" s="52" t="s">
        <v>775</v>
      </c>
      <c r="M514" s="52" t="s">
        <v>93</v>
      </c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1"/>
    </row>
    <row r="515" spans="1:45" s="52" customFormat="1" ht="141" customHeight="1" x14ac:dyDescent="0.25">
      <c r="A515" s="52" t="s">
        <v>807</v>
      </c>
      <c r="B515" s="52">
        <v>339030</v>
      </c>
      <c r="C515" s="52">
        <v>1</v>
      </c>
      <c r="D515" s="98"/>
      <c r="E515" s="52" t="s">
        <v>809</v>
      </c>
      <c r="F515" s="52" t="s">
        <v>223</v>
      </c>
      <c r="G515" s="95"/>
      <c r="H515" s="95"/>
      <c r="I515" s="80" t="s">
        <v>152</v>
      </c>
      <c r="J515" s="80">
        <v>45222</v>
      </c>
      <c r="K515" s="81">
        <f t="shared" si="13"/>
        <v>38</v>
      </c>
      <c r="L515" s="52" t="s">
        <v>775</v>
      </c>
      <c r="M515" s="52" t="s">
        <v>93</v>
      </c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1"/>
    </row>
    <row r="516" spans="1:45" s="52" customFormat="1" ht="141" customHeight="1" x14ac:dyDescent="0.25">
      <c r="A516" s="52" t="s">
        <v>808</v>
      </c>
      <c r="B516" s="52">
        <v>339030</v>
      </c>
      <c r="C516" s="52">
        <v>4</v>
      </c>
      <c r="D516" s="99"/>
      <c r="E516" s="52" t="s">
        <v>809</v>
      </c>
      <c r="F516" s="52" t="s">
        <v>223</v>
      </c>
      <c r="G516" s="96"/>
      <c r="H516" s="96"/>
      <c r="I516" s="80" t="s">
        <v>152</v>
      </c>
      <c r="J516" s="80">
        <v>45222</v>
      </c>
      <c r="K516" s="81">
        <f t="shared" si="13"/>
        <v>38</v>
      </c>
      <c r="L516" s="52" t="s">
        <v>775</v>
      </c>
      <c r="M516" s="52" t="s">
        <v>93</v>
      </c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1"/>
    </row>
    <row r="517" spans="1:45" s="52" customFormat="1" ht="141" customHeight="1" x14ac:dyDescent="0.25">
      <c r="A517" s="52" t="s">
        <v>905</v>
      </c>
      <c r="B517" s="52">
        <v>339030</v>
      </c>
      <c r="C517" s="52">
        <v>3</v>
      </c>
      <c r="D517" s="97" t="s">
        <v>805</v>
      </c>
      <c r="E517" s="85" t="s">
        <v>810</v>
      </c>
      <c r="F517" s="82" t="s">
        <v>223</v>
      </c>
      <c r="G517" s="94">
        <v>5921491.6399999997</v>
      </c>
      <c r="H517" s="94">
        <v>0</v>
      </c>
      <c r="I517" s="80" t="s">
        <v>233</v>
      </c>
      <c r="J517" s="80">
        <v>45272</v>
      </c>
      <c r="K517" s="81">
        <f t="shared" si="13"/>
        <v>2</v>
      </c>
      <c r="L517" s="52" t="s">
        <v>1447</v>
      </c>
      <c r="M517" s="52" t="s">
        <v>93</v>
      </c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1"/>
    </row>
    <row r="518" spans="1:45" s="52" customFormat="1" ht="141" customHeight="1" x14ac:dyDescent="0.25">
      <c r="A518" s="52" t="s">
        <v>906</v>
      </c>
      <c r="B518" s="52">
        <v>339030</v>
      </c>
      <c r="C518" s="52">
        <v>1</v>
      </c>
      <c r="D518" s="98"/>
      <c r="E518" s="85" t="s">
        <v>810</v>
      </c>
      <c r="F518" s="82" t="s">
        <v>223</v>
      </c>
      <c r="G518" s="95"/>
      <c r="H518" s="95"/>
      <c r="I518" s="80" t="s">
        <v>233</v>
      </c>
      <c r="J518" s="80">
        <v>45272</v>
      </c>
      <c r="K518" s="81">
        <f t="shared" ref="K518:K530" si="14">NETWORKDAYS(J518,$O$2)</f>
        <v>2</v>
      </c>
      <c r="L518" s="52" t="s">
        <v>1447</v>
      </c>
      <c r="M518" s="52" t="s">
        <v>93</v>
      </c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1"/>
    </row>
    <row r="519" spans="1:45" s="52" customFormat="1" ht="141" customHeight="1" x14ac:dyDescent="0.25">
      <c r="A519" s="52" t="s">
        <v>907</v>
      </c>
      <c r="B519" s="52">
        <v>339030</v>
      </c>
      <c r="C519" s="52">
        <v>1</v>
      </c>
      <c r="D519" s="98"/>
      <c r="E519" s="85" t="s">
        <v>810</v>
      </c>
      <c r="F519" s="82" t="s">
        <v>223</v>
      </c>
      <c r="G519" s="95"/>
      <c r="H519" s="95"/>
      <c r="I519" s="80" t="s">
        <v>233</v>
      </c>
      <c r="J519" s="80">
        <v>45272</v>
      </c>
      <c r="K519" s="81">
        <f t="shared" si="14"/>
        <v>2</v>
      </c>
      <c r="L519" s="52" t="s">
        <v>1447</v>
      </c>
      <c r="M519" s="52" t="s">
        <v>93</v>
      </c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1"/>
    </row>
    <row r="520" spans="1:45" s="52" customFormat="1" ht="141" customHeight="1" x14ac:dyDescent="0.25">
      <c r="A520" s="52" t="s">
        <v>908</v>
      </c>
      <c r="B520" s="52">
        <v>339030</v>
      </c>
      <c r="C520" s="52">
        <v>2</v>
      </c>
      <c r="D520" s="98"/>
      <c r="E520" s="85" t="s">
        <v>810</v>
      </c>
      <c r="F520" s="82" t="s">
        <v>223</v>
      </c>
      <c r="G520" s="95"/>
      <c r="H520" s="95"/>
      <c r="I520" s="80" t="s">
        <v>233</v>
      </c>
      <c r="J520" s="80">
        <v>45272</v>
      </c>
      <c r="K520" s="81">
        <f t="shared" si="14"/>
        <v>2</v>
      </c>
      <c r="L520" s="52" t="s">
        <v>1447</v>
      </c>
      <c r="M520" s="52" t="s">
        <v>93</v>
      </c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1"/>
    </row>
    <row r="521" spans="1:45" s="52" customFormat="1" ht="141" customHeight="1" x14ac:dyDescent="0.25">
      <c r="A521" s="52" t="s">
        <v>909</v>
      </c>
      <c r="B521" s="52">
        <v>339030</v>
      </c>
      <c r="C521" s="52">
        <v>2</v>
      </c>
      <c r="D521" s="98"/>
      <c r="E521" s="85" t="s">
        <v>810</v>
      </c>
      <c r="F521" s="82" t="s">
        <v>223</v>
      </c>
      <c r="G521" s="95"/>
      <c r="H521" s="95"/>
      <c r="I521" s="80" t="s">
        <v>233</v>
      </c>
      <c r="J521" s="80">
        <v>45272</v>
      </c>
      <c r="K521" s="81">
        <f t="shared" si="14"/>
        <v>2</v>
      </c>
      <c r="L521" s="52" t="s">
        <v>1447</v>
      </c>
      <c r="M521" s="52" t="s">
        <v>93</v>
      </c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1"/>
    </row>
    <row r="522" spans="1:45" s="52" customFormat="1" ht="141" customHeight="1" x14ac:dyDescent="0.25">
      <c r="A522" s="52" t="s">
        <v>910</v>
      </c>
      <c r="B522" s="52">
        <v>339030</v>
      </c>
      <c r="C522" s="52">
        <v>3</v>
      </c>
      <c r="D522" s="98"/>
      <c r="E522" s="85" t="s">
        <v>810</v>
      </c>
      <c r="F522" s="82" t="s">
        <v>223</v>
      </c>
      <c r="G522" s="95"/>
      <c r="H522" s="95"/>
      <c r="I522" s="80" t="s">
        <v>233</v>
      </c>
      <c r="J522" s="80">
        <v>45272</v>
      </c>
      <c r="K522" s="81">
        <f t="shared" si="14"/>
        <v>2</v>
      </c>
      <c r="L522" s="52" t="s">
        <v>1447</v>
      </c>
      <c r="M522" s="52" t="s">
        <v>93</v>
      </c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1"/>
    </row>
    <row r="523" spans="1:45" s="52" customFormat="1" ht="141" customHeight="1" x14ac:dyDescent="0.25">
      <c r="A523" s="52" t="s">
        <v>911</v>
      </c>
      <c r="B523" s="52">
        <v>339030</v>
      </c>
      <c r="C523" s="52">
        <v>13</v>
      </c>
      <c r="D523" s="98"/>
      <c r="E523" s="85" t="s">
        <v>810</v>
      </c>
      <c r="F523" s="82" t="s">
        <v>223</v>
      </c>
      <c r="G523" s="95"/>
      <c r="H523" s="95"/>
      <c r="I523" s="80" t="s">
        <v>233</v>
      </c>
      <c r="J523" s="80">
        <v>45272</v>
      </c>
      <c r="K523" s="81">
        <f t="shared" si="14"/>
        <v>2</v>
      </c>
      <c r="L523" s="52" t="s">
        <v>1447</v>
      </c>
      <c r="M523" s="52" t="s">
        <v>93</v>
      </c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1"/>
    </row>
    <row r="524" spans="1:45" s="52" customFormat="1" ht="141" customHeight="1" x14ac:dyDescent="0.25">
      <c r="A524" s="52" t="s">
        <v>912</v>
      </c>
      <c r="B524" s="52">
        <v>339030</v>
      </c>
      <c r="C524" s="52">
        <v>9</v>
      </c>
      <c r="D524" s="98"/>
      <c r="E524" s="85" t="s">
        <v>810</v>
      </c>
      <c r="F524" s="82" t="s">
        <v>223</v>
      </c>
      <c r="G524" s="95"/>
      <c r="H524" s="95"/>
      <c r="I524" s="80" t="s">
        <v>233</v>
      </c>
      <c r="J524" s="80">
        <v>45272</v>
      </c>
      <c r="K524" s="81">
        <f t="shared" si="14"/>
        <v>2</v>
      </c>
      <c r="L524" s="52" t="s">
        <v>1447</v>
      </c>
      <c r="M524" s="52" t="s">
        <v>93</v>
      </c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1"/>
    </row>
    <row r="525" spans="1:45" s="52" customFormat="1" ht="141" customHeight="1" x14ac:dyDescent="0.25">
      <c r="A525" s="52" t="s">
        <v>913</v>
      </c>
      <c r="B525" s="52">
        <v>339030</v>
      </c>
      <c r="C525" s="52">
        <v>1</v>
      </c>
      <c r="D525" s="98"/>
      <c r="E525" s="85" t="s">
        <v>810</v>
      </c>
      <c r="F525" s="82" t="s">
        <v>223</v>
      </c>
      <c r="G525" s="95"/>
      <c r="H525" s="95"/>
      <c r="I525" s="80" t="s">
        <v>233</v>
      </c>
      <c r="J525" s="80">
        <v>45272</v>
      </c>
      <c r="K525" s="81">
        <f t="shared" si="14"/>
        <v>2</v>
      </c>
      <c r="L525" s="52" t="s">
        <v>1447</v>
      </c>
      <c r="M525" s="52" t="s">
        <v>93</v>
      </c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1"/>
    </row>
    <row r="526" spans="1:45" s="52" customFormat="1" ht="141" customHeight="1" x14ac:dyDescent="0.25">
      <c r="A526" s="52" t="s">
        <v>914</v>
      </c>
      <c r="B526" s="52">
        <v>339030</v>
      </c>
      <c r="C526" s="52">
        <v>4</v>
      </c>
      <c r="D526" s="98"/>
      <c r="E526" s="85" t="s">
        <v>810</v>
      </c>
      <c r="F526" s="82" t="s">
        <v>223</v>
      </c>
      <c r="G526" s="95"/>
      <c r="H526" s="95"/>
      <c r="I526" s="80" t="s">
        <v>233</v>
      </c>
      <c r="J526" s="80">
        <v>45272</v>
      </c>
      <c r="K526" s="81">
        <f t="shared" si="14"/>
        <v>2</v>
      </c>
      <c r="L526" s="52" t="s">
        <v>1447</v>
      </c>
      <c r="M526" s="52" t="s">
        <v>93</v>
      </c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1"/>
    </row>
    <row r="527" spans="1:45" s="52" customFormat="1" ht="141" customHeight="1" x14ac:dyDescent="0.25">
      <c r="A527" s="52" t="s">
        <v>915</v>
      </c>
      <c r="B527" s="52">
        <v>339030</v>
      </c>
      <c r="C527" s="52">
        <v>20</v>
      </c>
      <c r="D527" s="98"/>
      <c r="E527" s="85" t="s">
        <v>810</v>
      </c>
      <c r="F527" s="82" t="s">
        <v>223</v>
      </c>
      <c r="G527" s="95"/>
      <c r="H527" s="95"/>
      <c r="I527" s="80" t="s">
        <v>233</v>
      </c>
      <c r="J527" s="80">
        <v>45272</v>
      </c>
      <c r="K527" s="81">
        <f t="shared" si="14"/>
        <v>2</v>
      </c>
      <c r="L527" s="52" t="s">
        <v>1447</v>
      </c>
      <c r="M527" s="52" t="s">
        <v>93</v>
      </c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1"/>
    </row>
    <row r="528" spans="1:45" s="52" customFormat="1" ht="141" customHeight="1" x14ac:dyDescent="0.25">
      <c r="A528" s="52" t="s">
        <v>916</v>
      </c>
      <c r="B528" s="52">
        <v>339030</v>
      </c>
      <c r="C528" s="52">
        <v>5</v>
      </c>
      <c r="D528" s="98"/>
      <c r="E528" s="85" t="s">
        <v>810</v>
      </c>
      <c r="F528" s="82" t="s">
        <v>223</v>
      </c>
      <c r="G528" s="95"/>
      <c r="H528" s="95"/>
      <c r="I528" s="80" t="s">
        <v>233</v>
      </c>
      <c r="J528" s="80">
        <v>45272</v>
      </c>
      <c r="K528" s="81">
        <f t="shared" si="14"/>
        <v>2</v>
      </c>
      <c r="L528" s="52" t="s">
        <v>1447</v>
      </c>
      <c r="M528" s="52" t="s">
        <v>93</v>
      </c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1"/>
    </row>
    <row r="529" spans="1:45" s="52" customFormat="1" ht="141" customHeight="1" x14ac:dyDescent="0.25">
      <c r="A529" s="52" t="s">
        <v>917</v>
      </c>
      <c r="B529" s="52">
        <v>339030</v>
      </c>
      <c r="C529" s="52">
        <v>1</v>
      </c>
      <c r="D529" s="98"/>
      <c r="E529" s="85" t="s">
        <v>810</v>
      </c>
      <c r="F529" s="82" t="s">
        <v>223</v>
      </c>
      <c r="G529" s="95"/>
      <c r="H529" s="95"/>
      <c r="I529" s="80" t="s">
        <v>233</v>
      </c>
      <c r="J529" s="80">
        <v>45272</v>
      </c>
      <c r="K529" s="81">
        <f t="shared" si="14"/>
        <v>2</v>
      </c>
      <c r="L529" s="52" t="s">
        <v>1447</v>
      </c>
      <c r="M529" s="52" t="s">
        <v>93</v>
      </c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1"/>
    </row>
    <row r="530" spans="1:45" s="52" customFormat="1" ht="141" customHeight="1" x14ac:dyDescent="0.25">
      <c r="A530" s="52" t="s">
        <v>918</v>
      </c>
      <c r="B530" s="52">
        <v>339030</v>
      </c>
      <c r="C530" s="52">
        <v>7</v>
      </c>
      <c r="D530" s="99"/>
      <c r="E530" s="85" t="s">
        <v>810</v>
      </c>
      <c r="F530" s="82" t="s">
        <v>223</v>
      </c>
      <c r="G530" s="96"/>
      <c r="H530" s="96"/>
      <c r="I530" s="80" t="s">
        <v>233</v>
      </c>
      <c r="J530" s="80">
        <v>45272</v>
      </c>
      <c r="K530" s="81">
        <f t="shared" si="14"/>
        <v>2</v>
      </c>
      <c r="L530" s="52" t="s">
        <v>1447</v>
      </c>
      <c r="M530" s="52" t="s">
        <v>93</v>
      </c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1"/>
    </row>
    <row r="531" spans="1:45" s="52" customFormat="1" ht="141" customHeight="1" x14ac:dyDescent="0.25">
      <c r="A531" s="52" t="s">
        <v>1074</v>
      </c>
      <c r="B531" s="52">
        <v>449052</v>
      </c>
      <c r="C531" s="52">
        <v>2</v>
      </c>
      <c r="D531" s="97" t="s">
        <v>742</v>
      </c>
      <c r="E531" s="85" t="s">
        <v>634</v>
      </c>
      <c r="F531" s="82" t="s">
        <v>640</v>
      </c>
      <c r="G531" s="83">
        <v>0</v>
      </c>
      <c r="H531" s="83">
        <v>0</v>
      </c>
      <c r="I531" s="80" t="s">
        <v>234</v>
      </c>
      <c r="J531" s="80">
        <v>45273</v>
      </c>
      <c r="K531" s="81">
        <f t="shared" si="13"/>
        <v>1</v>
      </c>
      <c r="L531" s="52" t="s">
        <v>1465</v>
      </c>
      <c r="M531" s="52" t="s">
        <v>230</v>
      </c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1"/>
    </row>
    <row r="532" spans="1:45" s="52" customFormat="1" ht="141" customHeight="1" x14ac:dyDescent="0.25">
      <c r="A532" s="52" t="s">
        <v>1075</v>
      </c>
      <c r="B532" s="52">
        <v>449052</v>
      </c>
      <c r="C532" s="52">
        <v>51</v>
      </c>
      <c r="D532" s="98"/>
      <c r="E532" s="85" t="s">
        <v>634</v>
      </c>
      <c r="F532" s="82" t="s">
        <v>640</v>
      </c>
      <c r="G532" s="83">
        <v>0</v>
      </c>
      <c r="H532" s="83">
        <v>0</v>
      </c>
      <c r="I532" s="80" t="s">
        <v>234</v>
      </c>
      <c r="J532" s="80">
        <v>45273</v>
      </c>
      <c r="K532" s="81">
        <f t="shared" ref="K532:K535" si="15">NETWORKDAYS(J532,$O$2)</f>
        <v>1</v>
      </c>
      <c r="L532" s="52" t="s">
        <v>1465</v>
      </c>
      <c r="M532" s="52" t="s">
        <v>230</v>
      </c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1"/>
    </row>
    <row r="533" spans="1:45" s="52" customFormat="1" ht="141" customHeight="1" x14ac:dyDescent="0.25">
      <c r="A533" s="52" t="s">
        <v>1076</v>
      </c>
      <c r="B533" s="52">
        <v>449052</v>
      </c>
      <c r="C533" s="52">
        <v>1</v>
      </c>
      <c r="D533" s="98"/>
      <c r="E533" s="85" t="s">
        <v>634</v>
      </c>
      <c r="F533" s="82" t="s">
        <v>640</v>
      </c>
      <c r="G533" s="83">
        <v>0</v>
      </c>
      <c r="H533" s="83">
        <v>0</v>
      </c>
      <c r="I533" s="80" t="s">
        <v>234</v>
      </c>
      <c r="J533" s="80">
        <v>45273</v>
      </c>
      <c r="K533" s="81">
        <f t="shared" si="15"/>
        <v>1</v>
      </c>
      <c r="L533" s="52" t="s">
        <v>1465</v>
      </c>
      <c r="M533" s="52" t="s">
        <v>230</v>
      </c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1"/>
    </row>
    <row r="534" spans="1:45" s="52" customFormat="1" ht="141" customHeight="1" x14ac:dyDescent="0.25">
      <c r="A534" s="52" t="s">
        <v>1077</v>
      </c>
      <c r="B534" s="52">
        <v>339030</v>
      </c>
      <c r="C534" s="52">
        <v>1</v>
      </c>
      <c r="D534" s="99"/>
      <c r="E534" s="85" t="s">
        <v>634</v>
      </c>
      <c r="F534" s="82" t="s">
        <v>640</v>
      </c>
      <c r="G534" s="83">
        <v>0</v>
      </c>
      <c r="H534" s="83">
        <v>0</v>
      </c>
      <c r="I534" s="80" t="s">
        <v>234</v>
      </c>
      <c r="J534" s="80">
        <v>45273</v>
      </c>
      <c r="K534" s="81">
        <f t="shared" si="15"/>
        <v>1</v>
      </c>
      <c r="L534" s="52" t="s">
        <v>1465</v>
      </c>
      <c r="M534" s="52" t="s">
        <v>230</v>
      </c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1"/>
    </row>
    <row r="535" spans="1:45" s="52" customFormat="1" ht="141" customHeight="1" x14ac:dyDescent="0.25">
      <c r="A535" s="52" t="s">
        <v>1177</v>
      </c>
      <c r="B535" s="52">
        <v>449052</v>
      </c>
      <c r="C535" s="52">
        <v>1</v>
      </c>
      <c r="D535" s="97" t="s">
        <v>743</v>
      </c>
      <c r="E535" s="85" t="s">
        <v>744</v>
      </c>
      <c r="F535" s="82" t="s">
        <v>640</v>
      </c>
      <c r="G535" s="94">
        <v>3631045.33</v>
      </c>
      <c r="H535" s="83">
        <v>0</v>
      </c>
      <c r="I535" s="80" t="s">
        <v>233</v>
      </c>
      <c r="J535" s="80">
        <v>45273</v>
      </c>
      <c r="K535" s="81">
        <f t="shared" si="15"/>
        <v>1</v>
      </c>
      <c r="L535" s="52" t="s">
        <v>1210</v>
      </c>
      <c r="M535" s="52" t="s">
        <v>230</v>
      </c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1"/>
    </row>
    <row r="536" spans="1:45" s="52" customFormat="1" ht="141" customHeight="1" x14ac:dyDescent="0.25">
      <c r="A536" s="52" t="s">
        <v>1176</v>
      </c>
      <c r="B536" s="52">
        <v>449052</v>
      </c>
      <c r="C536" s="52">
        <v>173</v>
      </c>
      <c r="D536" s="98"/>
      <c r="E536" s="85" t="s">
        <v>744</v>
      </c>
      <c r="F536" s="82" t="s">
        <v>640</v>
      </c>
      <c r="G536" s="95"/>
      <c r="H536" s="83">
        <v>0</v>
      </c>
      <c r="I536" s="80" t="s">
        <v>233</v>
      </c>
      <c r="J536" s="80">
        <v>45273</v>
      </c>
      <c r="K536" s="81">
        <f t="shared" ref="K536:K538" si="16">NETWORKDAYS(J536,$O$2)</f>
        <v>1</v>
      </c>
      <c r="L536" s="52" t="s">
        <v>1210</v>
      </c>
      <c r="M536" s="52" t="s">
        <v>230</v>
      </c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1"/>
    </row>
    <row r="537" spans="1:45" s="52" customFormat="1" ht="179.25" customHeight="1" x14ac:dyDescent="0.25">
      <c r="A537" s="52" t="s">
        <v>1464</v>
      </c>
      <c r="B537" s="52">
        <v>449052</v>
      </c>
      <c r="C537" s="52">
        <v>82</v>
      </c>
      <c r="D537" s="99"/>
      <c r="E537" s="85" t="s">
        <v>744</v>
      </c>
      <c r="F537" s="82" t="s">
        <v>640</v>
      </c>
      <c r="G537" s="96"/>
      <c r="H537" s="83">
        <v>0</v>
      </c>
      <c r="I537" s="80" t="s">
        <v>233</v>
      </c>
      <c r="J537" s="80">
        <v>45273</v>
      </c>
      <c r="K537" s="81">
        <f t="shared" si="16"/>
        <v>1</v>
      </c>
      <c r="L537" s="52" t="s">
        <v>1210</v>
      </c>
      <c r="M537" s="52" t="s">
        <v>230</v>
      </c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1"/>
    </row>
    <row r="538" spans="1:45" s="52" customFormat="1" ht="141" customHeight="1" x14ac:dyDescent="0.25">
      <c r="A538" s="52" t="s">
        <v>833</v>
      </c>
      <c r="B538" s="52">
        <v>339030</v>
      </c>
      <c r="C538" s="52">
        <v>1</v>
      </c>
      <c r="D538" s="97" t="s">
        <v>830</v>
      </c>
      <c r="E538" s="85" t="s">
        <v>831</v>
      </c>
      <c r="F538" s="82" t="s">
        <v>445</v>
      </c>
      <c r="G538" s="94" t="s">
        <v>1088</v>
      </c>
      <c r="H538" s="83">
        <v>0</v>
      </c>
      <c r="I538" s="80" t="s">
        <v>233</v>
      </c>
      <c r="J538" s="80">
        <v>45251</v>
      </c>
      <c r="K538" s="81">
        <f t="shared" si="16"/>
        <v>17</v>
      </c>
      <c r="L538" s="52" t="s">
        <v>1324</v>
      </c>
      <c r="M538" s="52" t="s">
        <v>93</v>
      </c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1"/>
    </row>
    <row r="539" spans="1:45" s="52" customFormat="1" ht="141" customHeight="1" x14ac:dyDescent="0.25">
      <c r="A539" s="52" t="s">
        <v>832</v>
      </c>
      <c r="B539" s="52">
        <v>339030</v>
      </c>
      <c r="C539" s="52">
        <v>7</v>
      </c>
      <c r="D539" s="99"/>
      <c r="E539" s="85" t="s">
        <v>831</v>
      </c>
      <c r="F539" s="82" t="s">
        <v>445</v>
      </c>
      <c r="G539" s="96"/>
      <c r="H539" s="83">
        <v>0</v>
      </c>
      <c r="I539" s="80" t="s">
        <v>233</v>
      </c>
      <c r="J539" s="80">
        <v>45251</v>
      </c>
      <c r="K539" s="81">
        <f t="shared" ref="K539" si="17">NETWORKDAYS(J539,$O$2)</f>
        <v>17</v>
      </c>
      <c r="L539" s="52" t="s">
        <v>1324</v>
      </c>
      <c r="M539" s="52" t="s">
        <v>93</v>
      </c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1"/>
    </row>
    <row r="540" spans="1:45" s="52" customFormat="1" ht="141" customHeight="1" x14ac:dyDescent="0.25">
      <c r="A540" s="52" t="s">
        <v>1056</v>
      </c>
      <c r="B540" s="52">
        <v>339039</v>
      </c>
      <c r="C540" s="52">
        <v>1</v>
      </c>
      <c r="D540" s="85" t="s">
        <v>959</v>
      </c>
      <c r="E540" s="85" t="s">
        <v>960</v>
      </c>
      <c r="F540" s="52" t="s">
        <v>196</v>
      </c>
      <c r="G540" s="83">
        <v>1836027.96</v>
      </c>
      <c r="H540" s="83">
        <v>1836027.96</v>
      </c>
      <c r="I540" s="80" t="s">
        <v>233</v>
      </c>
      <c r="J540" s="80">
        <v>45237</v>
      </c>
      <c r="K540" s="81">
        <f t="shared" ref="K540:K602" si="18">NETWORKDAYS(J540,$O$2)</f>
        <v>27</v>
      </c>
      <c r="L540" s="52" t="s">
        <v>1220</v>
      </c>
      <c r="M540" s="52" t="s">
        <v>224</v>
      </c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1"/>
    </row>
    <row r="541" spans="1:45" s="52" customFormat="1" ht="141" customHeight="1" x14ac:dyDescent="0.25">
      <c r="A541" s="52" t="s">
        <v>1069</v>
      </c>
      <c r="B541" s="52">
        <v>339040</v>
      </c>
      <c r="C541" s="52">
        <v>1</v>
      </c>
      <c r="D541" s="85" t="s">
        <v>975</v>
      </c>
      <c r="E541" s="85" t="s">
        <v>976</v>
      </c>
      <c r="F541" s="52" t="s">
        <v>977</v>
      </c>
      <c r="G541" s="83">
        <v>18990.599999999999</v>
      </c>
      <c r="H541" s="83">
        <v>16524</v>
      </c>
      <c r="I541" s="80" t="s">
        <v>152</v>
      </c>
      <c r="J541" s="80">
        <v>45204</v>
      </c>
      <c r="K541" s="81">
        <f t="shared" si="18"/>
        <v>50</v>
      </c>
      <c r="L541" s="52" t="s">
        <v>1116</v>
      </c>
      <c r="M541" s="52" t="s">
        <v>231</v>
      </c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1"/>
    </row>
    <row r="542" spans="1:45" s="52" customFormat="1" ht="141" customHeight="1" x14ac:dyDescent="0.25">
      <c r="A542" s="52" t="s">
        <v>982</v>
      </c>
      <c r="B542" s="52">
        <v>3339039</v>
      </c>
      <c r="C542" s="52">
        <v>1</v>
      </c>
      <c r="D542" s="85" t="s">
        <v>981</v>
      </c>
      <c r="E542" s="85" t="s">
        <v>983</v>
      </c>
      <c r="F542" s="52" t="s">
        <v>478</v>
      </c>
      <c r="G542" s="83">
        <v>10531225.09</v>
      </c>
      <c r="H542" s="83">
        <v>10531225.09</v>
      </c>
      <c r="I542" s="80" t="s">
        <v>152</v>
      </c>
      <c r="J542" s="80">
        <v>45210</v>
      </c>
      <c r="K542" s="81">
        <f t="shared" si="18"/>
        <v>46</v>
      </c>
      <c r="L542" s="52" t="s">
        <v>1453</v>
      </c>
      <c r="M542" s="52" t="s">
        <v>231</v>
      </c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1"/>
    </row>
    <row r="543" spans="1:45" s="52" customFormat="1" ht="141" customHeight="1" x14ac:dyDescent="0.25">
      <c r="A543" s="52" t="s">
        <v>1004</v>
      </c>
      <c r="B543" s="52">
        <v>3339039</v>
      </c>
      <c r="C543" s="52">
        <v>1</v>
      </c>
      <c r="D543" s="85" t="s">
        <v>1002</v>
      </c>
      <c r="E543" s="85" t="s">
        <v>1003</v>
      </c>
      <c r="F543" s="82" t="s">
        <v>478</v>
      </c>
      <c r="G543" s="83">
        <v>6700445.2599999998</v>
      </c>
      <c r="H543" s="83">
        <v>6700445.2599999998</v>
      </c>
      <c r="I543" s="80" t="s">
        <v>233</v>
      </c>
      <c r="J543" s="80">
        <v>45254</v>
      </c>
      <c r="K543" s="81">
        <f t="shared" ref="K543:K546" si="19">NETWORKDAYS(J543,$O$2)</f>
        <v>14</v>
      </c>
      <c r="L543" s="52" t="s">
        <v>1441</v>
      </c>
      <c r="M543" s="52" t="s">
        <v>231</v>
      </c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1"/>
    </row>
    <row r="544" spans="1:45" s="52" customFormat="1" ht="201" customHeight="1" x14ac:dyDescent="0.25">
      <c r="A544" s="52" t="s">
        <v>1024</v>
      </c>
      <c r="B544" s="52">
        <v>3339039</v>
      </c>
      <c r="C544" s="52">
        <v>1</v>
      </c>
      <c r="D544" s="85" t="s">
        <v>1023</v>
      </c>
      <c r="E544" s="85" t="s">
        <v>1025</v>
      </c>
      <c r="F544" s="82" t="s">
        <v>478</v>
      </c>
      <c r="G544" s="83">
        <v>17247600.920000002</v>
      </c>
      <c r="H544" s="83">
        <v>17247600.920000002</v>
      </c>
      <c r="I544" s="80" t="s">
        <v>233</v>
      </c>
      <c r="J544" s="80">
        <v>45272</v>
      </c>
      <c r="K544" s="81">
        <f t="shared" si="19"/>
        <v>2</v>
      </c>
      <c r="L544" s="52" t="s">
        <v>1301</v>
      </c>
      <c r="M544" s="52" t="s">
        <v>231</v>
      </c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1"/>
    </row>
    <row r="545" spans="1:45" s="52" customFormat="1" ht="201" customHeight="1" x14ac:dyDescent="0.25">
      <c r="A545" s="52" t="s">
        <v>1010</v>
      </c>
      <c r="B545" s="52">
        <v>3339039</v>
      </c>
      <c r="C545" s="52">
        <v>1</v>
      </c>
      <c r="D545" s="85" t="s">
        <v>1008</v>
      </c>
      <c r="E545" s="85" t="s">
        <v>1009</v>
      </c>
      <c r="F545" s="82" t="s">
        <v>478</v>
      </c>
      <c r="G545" s="83">
        <v>500000</v>
      </c>
      <c r="H545" s="83">
        <v>500000</v>
      </c>
      <c r="I545" s="80" t="s">
        <v>233</v>
      </c>
      <c r="J545" s="80">
        <v>45264</v>
      </c>
      <c r="K545" s="81">
        <f t="shared" si="19"/>
        <v>8</v>
      </c>
      <c r="L545" s="52" t="s">
        <v>1210</v>
      </c>
      <c r="M545" s="52" t="s">
        <v>231</v>
      </c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1"/>
    </row>
    <row r="546" spans="1:45" s="52" customFormat="1" ht="201" customHeight="1" x14ac:dyDescent="0.25">
      <c r="A546" s="52" t="s">
        <v>1177</v>
      </c>
      <c r="B546" s="52">
        <v>449052</v>
      </c>
      <c r="C546" s="52">
        <v>1</v>
      </c>
      <c r="D546" s="85" t="s">
        <v>743</v>
      </c>
      <c r="E546" s="85" t="s">
        <v>744</v>
      </c>
      <c r="F546" s="82" t="s">
        <v>640</v>
      </c>
      <c r="G546" s="83">
        <v>0</v>
      </c>
      <c r="H546" s="83">
        <v>0</v>
      </c>
      <c r="I546" s="80" t="s">
        <v>152</v>
      </c>
      <c r="J546" s="80">
        <v>45265</v>
      </c>
      <c r="K546" s="81">
        <f t="shared" si="19"/>
        <v>7</v>
      </c>
      <c r="L546" s="52" t="s">
        <v>1089</v>
      </c>
      <c r="M546" s="52" t="s">
        <v>230</v>
      </c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1"/>
    </row>
    <row r="547" spans="1:45" s="52" customFormat="1" ht="201" customHeight="1" x14ac:dyDescent="0.25">
      <c r="A547" s="52" t="s">
        <v>1463</v>
      </c>
      <c r="B547" s="52">
        <v>449052</v>
      </c>
      <c r="C547" s="52">
        <v>1</v>
      </c>
      <c r="D547" s="85" t="s">
        <v>1060</v>
      </c>
      <c r="E547" s="85" t="s">
        <v>1061</v>
      </c>
      <c r="F547" s="82" t="s">
        <v>445</v>
      </c>
      <c r="G547" s="83">
        <v>273566.03999999998</v>
      </c>
      <c r="H547" s="83">
        <v>0</v>
      </c>
      <c r="I547" s="80" t="s">
        <v>432</v>
      </c>
      <c r="J547" s="80">
        <v>45266</v>
      </c>
      <c r="K547" s="81">
        <f>NETWORKDAYS(J547,$O$2)</f>
        <v>6</v>
      </c>
      <c r="L547" s="52" t="s">
        <v>1450</v>
      </c>
      <c r="M547" s="52" t="s">
        <v>224</v>
      </c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1"/>
    </row>
    <row r="548" spans="1:45" s="52" customFormat="1" ht="201" customHeight="1" x14ac:dyDescent="0.25">
      <c r="A548" s="52" t="s">
        <v>1462</v>
      </c>
      <c r="B548" s="52">
        <v>449052</v>
      </c>
      <c r="C548" s="52">
        <v>1</v>
      </c>
      <c r="D548" s="85" t="s">
        <v>1181</v>
      </c>
      <c r="E548" s="85" t="s">
        <v>1182</v>
      </c>
      <c r="F548" s="52" t="s">
        <v>283</v>
      </c>
      <c r="G548" s="83">
        <v>194039.7</v>
      </c>
      <c r="H548" s="83">
        <v>194039.7</v>
      </c>
      <c r="I548" s="80" t="s">
        <v>233</v>
      </c>
      <c r="J548" s="80">
        <v>45273</v>
      </c>
      <c r="K548" s="81">
        <f t="shared" si="18"/>
        <v>1</v>
      </c>
      <c r="L548" s="52" t="s">
        <v>1301</v>
      </c>
      <c r="M548" s="52" t="s">
        <v>224</v>
      </c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1"/>
    </row>
    <row r="549" spans="1:45" s="52" customFormat="1" ht="141" customHeight="1" x14ac:dyDescent="0.25">
      <c r="A549" s="52" t="s">
        <v>1198</v>
      </c>
      <c r="B549" s="52">
        <v>339040</v>
      </c>
      <c r="C549" s="52">
        <v>1</v>
      </c>
      <c r="D549" s="85" t="s">
        <v>1196</v>
      </c>
      <c r="E549" s="85" t="s">
        <v>1197</v>
      </c>
      <c r="F549" s="52" t="s">
        <v>1199</v>
      </c>
      <c r="G549" s="83">
        <v>980153</v>
      </c>
      <c r="H549" s="83">
        <v>0</v>
      </c>
      <c r="I549" s="80" t="s">
        <v>152</v>
      </c>
      <c r="J549" s="80">
        <v>45258</v>
      </c>
      <c r="K549" s="81">
        <f t="shared" si="18"/>
        <v>12</v>
      </c>
      <c r="L549" s="52" t="s">
        <v>1089</v>
      </c>
      <c r="M549" s="52" t="s">
        <v>230</v>
      </c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1"/>
    </row>
    <row r="550" spans="1:45" s="52" customFormat="1" ht="141" customHeight="1" x14ac:dyDescent="0.25">
      <c r="D550" s="85" t="s">
        <v>1200</v>
      </c>
      <c r="E550" s="85" t="s">
        <v>1201</v>
      </c>
      <c r="F550" s="52" t="s">
        <v>1195</v>
      </c>
      <c r="G550" s="83">
        <v>0</v>
      </c>
      <c r="H550" s="83">
        <v>0</v>
      </c>
      <c r="I550" s="80" t="s">
        <v>152</v>
      </c>
      <c r="J550" s="80">
        <v>45161</v>
      </c>
      <c r="K550" s="81">
        <f t="shared" si="18"/>
        <v>81</v>
      </c>
      <c r="L550" s="52" t="s">
        <v>1202</v>
      </c>
      <c r="M550" s="52" t="s">
        <v>230</v>
      </c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1"/>
    </row>
    <row r="551" spans="1:45" s="52" customFormat="1" ht="141" customHeight="1" x14ac:dyDescent="0.25">
      <c r="D551" s="85" t="s">
        <v>1203</v>
      </c>
      <c r="E551" s="85" t="s">
        <v>1204</v>
      </c>
      <c r="F551" s="52" t="s">
        <v>1195</v>
      </c>
      <c r="G551" s="83">
        <v>0</v>
      </c>
      <c r="H551" s="83">
        <v>0</v>
      </c>
      <c r="I551" s="80" t="s">
        <v>152</v>
      </c>
      <c r="J551" s="80">
        <v>45166</v>
      </c>
      <c r="K551" s="81">
        <f t="shared" si="18"/>
        <v>78</v>
      </c>
      <c r="L551" s="52" t="s">
        <v>1202</v>
      </c>
      <c r="M551" s="52" t="s">
        <v>230</v>
      </c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1"/>
    </row>
    <row r="552" spans="1:45" s="52" customFormat="1" ht="141" customHeight="1" x14ac:dyDescent="0.25">
      <c r="A552" s="52" t="s">
        <v>1214</v>
      </c>
      <c r="B552" s="52">
        <v>3339039</v>
      </c>
      <c r="C552" s="52">
        <v>1</v>
      </c>
      <c r="D552" s="85" t="s">
        <v>1211</v>
      </c>
      <c r="E552" s="85" t="s">
        <v>1212</v>
      </c>
      <c r="F552" s="52" t="s">
        <v>478</v>
      </c>
      <c r="G552" s="83">
        <v>395583900</v>
      </c>
      <c r="H552" s="83">
        <v>395583900</v>
      </c>
      <c r="I552" s="80" t="s">
        <v>233</v>
      </c>
      <c r="J552" s="80">
        <v>45222</v>
      </c>
      <c r="K552" s="81">
        <f t="shared" si="18"/>
        <v>38</v>
      </c>
      <c r="L552" s="52" t="s">
        <v>1213</v>
      </c>
      <c r="M552" s="52" t="s">
        <v>231</v>
      </c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1"/>
    </row>
    <row r="553" spans="1:45" s="52" customFormat="1" ht="141" customHeight="1" x14ac:dyDescent="0.25">
      <c r="A553" s="52" t="s">
        <v>1285</v>
      </c>
      <c r="B553" s="52">
        <v>339030</v>
      </c>
      <c r="C553" s="52">
        <v>2</v>
      </c>
      <c r="D553" s="85" t="s">
        <v>1284</v>
      </c>
      <c r="E553" s="52" t="s">
        <v>1286</v>
      </c>
      <c r="F553" s="52" t="s">
        <v>346</v>
      </c>
      <c r="G553" s="83">
        <v>825168.56</v>
      </c>
      <c r="H553" s="83">
        <v>0</v>
      </c>
      <c r="I553" s="80" t="s">
        <v>152</v>
      </c>
      <c r="J553" s="80">
        <v>45260</v>
      </c>
      <c r="K553" s="81">
        <f t="shared" ref="K553:K555" si="20">NETWORKDAYS(J553,$O$2)</f>
        <v>10</v>
      </c>
      <c r="L553" s="52" t="s">
        <v>1089</v>
      </c>
      <c r="M553" s="52" t="s">
        <v>230</v>
      </c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1"/>
    </row>
    <row r="554" spans="1:45" s="52" customFormat="1" ht="141" customHeight="1" x14ac:dyDescent="0.25">
      <c r="A554" s="52" t="s">
        <v>1279</v>
      </c>
      <c r="B554" s="52">
        <v>339039</v>
      </c>
      <c r="C554" s="52">
        <v>1</v>
      </c>
      <c r="D554" s="52" t="s">
        <v>1276</v>
      </c>
      <c r="E554" s="52" t="s">
        <v>1277</v>
      </c>
      <c r="F554" s="52" t="s">
        <v>478</v>
      </c>
      <c r="G554" s="83">
        <v>1999409.21</v>
      </c>
      <c r="H554" s="83">
        <v>0</v>
      </c>
      <c r="I554" s="80" t="s">
        <v>233</v>
      </c>
      <c r="J554" s="80">
        <v>45246</v>
      </c>
      <c r="K554" s="81">
        <f t="shared" si="20"/>
        <v>20</v>
      </c>
      <c r="L554" s="52" t="s">
        <v>1278</v>
      </c>
      <c r="M554" s="52" t="s">
        <v>231</v>
      </c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1"/>
    </row>
    <row r="555" spans="1:45" s="52" customFormat="1" ht="141" customHeight="1" x14ac:dyDescent="0.25">
      <c r="A555" s="52" t="s">
        <v>1274</v>
      </c>
      <c r="B555" s="52">
        <v>339039</v>
      </c>
      <c r="C555" s="52">
        <v>4</v>
      </c>
      <c r="D555" s="85" t="s">
        <v>1272</v>
      </c>
      <c r="E555" s="52" t="s">
        <v>1273</v>
      </c>
      <c r="F555" s="52" t="s">
        <v>1275</v>
      </c>
      <c r="G555" s="83">
        <v>195638.57</v>
      </c>
      <c r="H555" s="83">
        <v>0</v>
      </c>
      <c r="I555" s="80" t="s">
        <v>233</v>
      </c>
      <c r="J555" s="80">
        <v>45271</v>
      </c>
      <c r="K555" s="81">
        <f t="shared" si="20"/>
        <v>3</v>
      </c>
      <c r="L555" s="52" t="s">
        <v>1460</v>
      </c>
      <c r="M555" s="52" t="s">
        <v>230</v>
      </c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1"/>
    </row>
    <row r="556" spans="1:45" s="52" customFormat="1" ht="141" customHeight="1" x14ac:dyDescent="0.25">
      <c r="A556" s="52" t="s">
        <v>1304</v>
      </c>
      <c r="B556" s="52">
        <v>339039</v>
      </c>
      <c r="C556" s="52">
        <v>1</v>
      </c>
      <c r="D556" s="52" t="s">
        <v>1302</v>
      </c>
      <c r="E556" s="52" t="s">
        <v>1303</v>
      </c>
      <c r="F556" s="52" t="s">
        <v>478</v>
      </c>
      <c r="G556" s="84">
        <v>22499380</v>
      </c>
      <c r="H556" s="84">
        <v>0</v>
      </c>
      <c r="I556" s="80" t="s">
        <v>152</v>
      </c>
      <c r="J556" s="80">
        <v>45260</v>
      </c>
      <c r="K556" s="81">
        <f>NETWORKDAYS(J556,$O$2)</f>
        <v>10</v>
      </c>
      <c r="L556" s="52" t="s">
        <v>1089</v>
      </c>
      <c r="M556" s="52" t="s">
        <v>231</v>
      </c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1"/>
    </row>
    <row r="557" spans="1:45" s="52" customFormat="1" ht="141" customHeight="1" x14ac:dyDescent="0.25">
      <c r="A557" s="52" t="s">
        <v>1317</v>
      </c>
      <c r="B557" s="52">
        <v>339039</v>
      </c>
      <c r="C557" s="52">
        <v>1</v>
      </c>
      <c r="D557" s="82" t="s">
        <v>1315</v>
      </c>
      <c r="E557" s="52" t="s">
        <v>1316</v>
      </c>
      <c r="F557" s="52" t="s">
        <v>478</v>
      </c>
      <c r="G557" s="86">
        <v>2133144</v>
      </c>
      <c r="H557" s="86">
        <v>0</v>
      </c>
      <c r="I557" s="80" t="s">
        <v>233</v>
      </c>
      <c r="J557" s="80">
        <v>45272</v>
      </c>
      <c r="K557" s="81">
        <f>NETWORKDAYS(J557,$O$2)</f>
        <v>2</v>
      </c>
      <c r="L557" s="52" t="s">
        <v>1301</v>
      </c>
      <c r="M557" s="52" t="s">
        <v>231</v>
      </c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1"/>
    </row>
    <row r="558" spans="1:45" s="52" customFormat="1" ht="201" customHeight="1" x14ac:dyDescent="0.25">
      <c r="A558" s="52" t="s">
        <v>1319</v>
      </c>
      <c r="B558" s="52">
        <v>339039</v>
      </c>
      <c r="C558" s="52">
        <v>1</v>
      </c>
      <c r="D558" s="82" t="s">
        <v>1318</v>
      </c>
      <c r="E558" s="52" t="s">
        <v>1320</v>
      </c>
      <c r="F558" s="52" t="s">
        <v>478</v>
      </c>
      <c r="G558" s="86">
        <v>28225789.699999999</v>
      </c>
      <c r="H558" s="86">
        <v>0</v>
      </c>
      <c r="I558" s="80" t="s">
        <v>432</v>
      </c>
      <c r="J558" s="80">
        <v>45259</v>
      </c>
      <c r="K558" s="81">
        <f>NETWORKDAYS(J558,$O$2)</f>
        <v>11</v>
      </c>
      <c r="L558" s="52" t="s">
        <v>1450</v>
      </c>
      <c r="M558" s="52" t="s">
        <v>231</v>
      </c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1"/>
    </row>
    <row r="559" spans="1:45" s="52" customFormat="1" ht="201" customHeight="1" x14ac:dyDescent="0.25">
      <c r="A559" s="52" t="s">
        <v>1314</v>
      </c>
      <c r="B559" s="52">
        <v>339039</v>
      </c>
      <c r="C559" s="52">
        <v>1</v>
      </c>
      <c r="D559" s="82" t="s">
        <v>1312</v>
      </c>
      <c r="E559" s="52" t="s">
        <v>1313</v>
      </c>
      <c r="F559" s="52" t="s">
        <v>478</v>
      </c>
      <c r="G559" s="86">
        <v>350000</v>
      </c>
      <c r="H559" s="86">
        <v>0</v>
      </c>
      <c r="I559" s="80" t="s">
        <v>152</v>
      </c>
      <c r="J559" s="80">
        <v>45254</v>
      </c>
      <c r="K559" s="81">
        <f t="shared" si="18"/>
        <v>14</v>
      </c>
      <c r="L559" s="52" t="s">
        <v>1089</v>
      </c>
      <c r="M559" s="52" t="s">
        <v>231</v>
      </c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1"/>
    </row>
    <row r="560" spans="1:45" s="52" customFormat="1" ht="201" customHeight="1" x14ac:dyDescent="0.25">
      <c r="A560" s="52" t="s">
        <v>1345</v>
      </c>
      <c r="B560" s="52">
        <v>339039</v>
      </c>
      <c r="C560" s="52">
        <v>1</v>
      </c>
      <c r="D560" s="85" t="s">
        <v>1331</v>
      </c>
      <c r="E560" s="85" t="s">
        <v>1344</v>
      </c>
      <c r="F560" s="52" t="s">
        <v>640</v>
      </c>
      <c r="G560" s="83">
        <v>792</v>
      </c>
      <c r="H560" s="83">
        <v>792</v>
      </c>
      <c r="I560" s="80" t="s">
        <v>233</v>
      </c>
      <c r="J560" s="80">
        <v>45272</v>
      </c>
      <c r="K560" s="81">
        <f t="shared" si="18"/>
        <v>2</v>
      </c>
      <c r="L560" s="52" t="s">
        <v>1301</v>
      </c>
      <c r="M560" s="52" t="s">
        <v>224</v>
      </c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1"/>
    </row>
    <row r="561" spans="1:45" s="52" customFormat="1" ht="201" customHeight="1" x14ac:dyDescent="0.25">
      <c r="A561" s="52" t="s">
        <v>1285</v>
      </c>
      <c r="B561" s="52">
        <v>449052</v>
      </c>
      <c r="C561" s="52">
        <v>2</v>
      </c>
      <c r="D561" s="85" t="s">
        <v>1284</v>
      </c>
      <c r="E561" s="85" t="s">
        <v>1346</v>
      </c>
      <c r="F561" s="52" t="s">
        <v>1199</v>
      </c>
      <c r="G561" s="83">
        <v>815168.56</v>
      </c>
      <c r="H561" s="83">
        <v>0</v>
      </c>
      <c r="I561" s="80" t="s">
        <v>233</v>
      </c>
      <c r="J561" s="80">
        <v>45271</v>
      </c>
      <c r="K561" s="81">
        <f t="shared" si="18"/>
        <v>3</v>
      </c>
      <c r="L561" s="52" t="s">
        <v>1461</v>
      </c>
      <c r="M561" s="52" t="s">
        <v>230</v>
      </c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1"/>
    </row>
    <row r="562" spans="1:45" s="52" customFormat="1" ht="201" customHeight="1" x14ac:dyDescent="0.25">
      <c r="A562" s="52" t="s">
        <v>1348</v>
      </c>
      <c r="B562" s="52">
        <v>449052</v>
      </c>
      <c r="C562" s="52">
        <v>1</v>
      </c>
      <c r="D562" s="85" t="s">
        <v>1332</v>
      </c>
      <c r="E562" s="85" t="s">
        <v>1347</v>
      </c>
      <c r="F562" s="52" t="s">
        <v>1349</v>
      </c>
      <c r="G562" s="83">
        <v>45000</v>
      </c>
      <c r="H562" s="83">
        <v>0</v>
      </c>
      <c r="I562" s="80" t="s">
        <v>233</v>
      </c>
      <c r="J562" s="80">
        <v>45272</v>
      </c>
      <c r="K562" s="81">
        <f t="shared" si="18"/>
        <v>2</v>
      </c>
      <c r="L562" s="52" t="s">
        <v>1301</v>
      </c>
      <c r="M562" s="52" t="s">
        <v>231</v>
      </c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1"/>
    </row>
    <row r="563" spans="1:45" s="52" customFormat="1" ht="201" customHeight="1" x14ac:dyDescent="0.25">
      <c r="A563" s="52" t="s">
        <v>1352</v>
      </c>
      <c r="B563" s="52">
        <v>339040</v>
      </c>
      <c r="C563" s="52">
        <v>4</v>
      </c>
      <c r="D563" s="85" t="s">
        <v>1334</v>
      </c>
      <c r="E563" s="85" t="s">
        <v>1351</v>
      </c>
      <c r="F563" s="52" t="s">
        <v>1349</v>
      </c>
      <c r="G563" s="83">
        <v>51014.6</v>
      </c>
      <c r="H563" s="83">
        <v>51014.6</v>
      </c>
      <c r="I563" s="80" t="s">
        <v>233</v>
      </c>
      <c r="J563" s="80">
        <v>45272</v>
      </c>
      <c r="K563" s="81">
        <f t="shared" si="18"/>
        <v>2</v>
      </c>
      <c r="L563" s="52" t="s">
        <v>1301</v>
      </c>
      <c r="M563" s="52" t="s">
        <v>224</v>
      </c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1"/>
    </row>
    <row r="564" spans="1:45" s="52" customFormat="1" ht="201" customHeight="1" x14ac:dyDescent="0.25">
      <c r="D564" s="85" t="s">
        <v>1335</v>
      </c>
      <c r="E564" s="85" t="s">
        <v>1353</v>
      </c>
      <c r="F564" s="52" t="s">
        <v>1354</v>
      </c>
      <c r="G564" s="83">
        <v>0</v>
      </c>
      <c r="H564" s="83">
        <v>0</v>
      </c>
      <c r="I564" s="80" t="s">
        <v>234</v>
      </c>
      <c r="J564" s="80">
        <v>45240</v>
      </c>
      <c r="K564" s="81">
        <f t="shared" si="18"/>
        <v>24</v>
      </c>
      <c r="L564" s="52" t="s">
        <v>1355</v>
      </c>
      <c r="M564" s="52" t="s">
        <v>232</v>
      </c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1"/>
    </row>
    <row r="565" spans="1:45" s="52" customFormat="1" ht="201" customHeight="1" x14ac:dyDescent="0.25">
      <c r="A565" s="52" t="s">
        <v>1274</v>
      </c>
      <c r="B565" s="52">
        <v>339040</v>
      </c>
      <c r="C565" s="52">
        <v>4</v>
      </c>
      <c r="D565" s="85" t="s">
        <v>1272</v>
      </c>
      <c r="E565" s="85" t="s">
        <v>1356</v>
      </c>
      <c r="F565" s="52" t="s">
        <v>58</v>
      </c>
      <c r="G565" s="83">
        <v>195638.57</v>
      </c>
      <c r="H565" s="83">
        <v>0</v>
      </c>
      <c r="I565" s="80" t="s">
        <v>152</v>
      </c>
      <c r="J565" s="80">
        <v>45261</v>
      </c>
      <c r="K565" s="81">
        <f t="shared" si="18"/>
        <v>9</v>
      </c>
      <c r="L565" s="52" t="s">
        <v>1089</v>
      </c>
      <c r="M565" s="52" t="s">
        <v>230</v>
      </c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1"/>
    </row>
    <row r="566" spans="1:45" s="52" customFormat="1" ht="201" customHeight="1" x14ac:dyDescent="0.25">
      <c r="D566" s="85" t="s">
        <v>1337</v>
      </c>
      <c r="E566" s="85" t="s">
        <v>1358</v>
      </c>
      <c r="F566" s="52" t="s">
        <v>91</v>
      </c>
      <c r="G566" s="83">
        <v>7570</v>
      </c>
      <c r="H566" s="83">
        <v>0</v>
      </c>
      <c r="I566" s="80" t="s">
        <v>152</v>
      </c>
      <c r="J566" s="80">
        <v>45247</v>
      </c>
      <c r="K566" s="81">
        <f t="shared" si="18"/>
        <v>19</v>
      </c>
      <c r="L566" s="52" t="s">
        <v>1459</v>
      </c>
      <c r="M566" s="52" t="s">
        <v>232</v>
      </c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1"/>
    </row>
    <row r="567" spans="1:45" s="52" customFormat="1" ht="201" customHeight="1" x14ac:dyDescent="0.25">
      <c r="A567" s="52" t="s">
        <v>1361</v>
      </c>
      <c r="B567" s="52">
        <v>339040</v>
      </c>
      <c r="C567" s="52">
        <v>1</v>
      </c>
      <c r="D567" s="85" t="s">
        <v>1338</v>
      </c>
      <c r="E567" s="85" t="s">
        <v>1362</v>
      </c>
      <c r="F567" s="52" t="s">
        <v>58</v>
      </c>
      <c r="G567" s="83">
        <v>0</v>
      </c>
      <c r="H567" s="83">
        <v>0</v>
      </c>
      <c r="I567" s="80" t="s">
        <v>152</v>
      </c>
      <c r="J567" s="80">
        <v>45233</v>
      </c>
      <c r="K567" s="81">
        <f t="shared" si="18"/>
        <v>29</v>
      </c>
      <c r="L567" s="52" t="s">
        <v>1360</v>
      </c>
      <c r="M567" s="52" t="s">
        <v>232</v>
      </c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1"/>
    </row>
    <row r="568" spans="1:45" s="52" customFormat="1" ht="201" customHeight="1" x14ac:dyDescent="0.25">
      <c r="A568" s="52" t="s">
        <v>1363</v>
      </c>
      <c r="B568" s="52">
        <v>449052</v>
      </c>
      <c r="C568" s="52">
        <v>1</v>
      </c>
      <c r="D568" s="97" t="s">
        <v>1339</v>
      </c>
      <c r="E568" s="85" t="s">
        <v>1362</v>
      </c>
      <c r="F568" s="52" t="s">
        <v>223</v>
      </c>
      <c r="G568" s="94">
        <v>19417117.280000001</v>
      </c>
      <c r="H568" s="94">
        <v>0</v>
      </c>
      <c r="I568" s="80" t="s">
        <v>233</v>
      </c>
      <c r="J568" s="80">
        <v>45264</v>
      </c>
      <c r="K568" s="81">
        <f t="shared" si="18"/>
        <v>8</v>
      </c>
      <c r="L568" s="52" t="s">
        <v>775</v>
      </c>
      <c r="M568" s="52" t="s">
        <v>224</v>
      </c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1"/>
    </row>
    <row r="569" spans="1:45" s="52" customFormat="1" ht="201" customHeight="1" x14ac:dyDescent="0.25">
      <c r="A569" s="52" t="s">
        <v>1364</v>
      </c>
      <c r="B569" s="52">
        <v>449052</v>
      </c>
      <c r="C569" s="52">
        <v>1</v>
      </c>
      <c r="D569" s="98"/>
      <c r="E569" s="85" t="s">
        <v>1362</v>
      </c>
      <c r="F569" s="52" t="s">
        <v>223</v>
      </c>
      <c r="G569" s="95"/>
      <c r="H569" s="95"/>
      <c r="I569" s="80" t="s">
        <v>233</v>
      </c>
      <c r="J569" s="80">
        <v>45264</v>
      </c>
      <c r="K569" s="81">
        <f t="shared" ref="K569:K581" si="21">NETWORKDAYS(J569,$O$2)</f>
        <v>8</v>
      </c>
      <c r="L569" s="52" t="s">
        <v>775</v>
      </c>
      <c r="M569" s="52" t="s">
        <v>224</v>
      </c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1"/>
    </row>
    <row r="570" spans="1:45" s="52" customFormat="1" ht="201" customHeight="1" x14ac:dyDescent="0.25">
      <c r="A570" s="52" t="s">
        <v>1365</v>
      </c>
      <c r="B570" s="52">
        <v>449052</v>
      </c>
      <c r="C570" s="52">
        <v>1</v>
      </c>
      <c r="D570" s="98"/>
      <c r="E570" s="85" t="s">
        <v>1362</v>
      </c>
      <c r="F570" s="52" t="s">
        <v>223</v>
      </c>
      <c r="G570" s="95"/>
      <c r="H570" s="95"/>
      <c r="I570" s="80" t="s">
        <v>233</v>
      </c>
      <c r="J570" s="80">
        <v>45264</v>
      </c>
      <c r="K570" s="81">
        <f t="shared" si="21"/>
        <v>8</v>
      </c>
      <c r="L570" s="52" t="s">
        <v>775</v>
      </c>
      <c r="M570" s="52" t="s">
        <v>224</v>
      </c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1"/>
    </row>
    <row r="571" spans="1:45" s="52" customFormat="1" ht="201" customHeight="1" x14ac:dyDescent="0.25">
      <c r="A571" s="52" t="s">
        <v>1366</v>
      </c>
      <c r="B571" s="52">
        <v>449052</v>
      </c>
      <c r="C571" s="52">
        <v>1</v>
      </c>
      <c r="D571" s="98"/>
      <c r="E571" s="85" t="s">
        <v>1362</v>
      </c>
      <c r="F571" s="52" t="s">
        <v>223</v>
      </c>
      <c r="G571" s="95"/>
      <c r="H571" s="95"/>
      <c r="I571" s="80" t="s">
        <v>233</v>
      </c>
      <c r="J571" s="80">
        <v>45264</v>
      </c>
      <c r="K571" s="81">
        <f t="shared" si="21"/>
        <v>8</v>
      </c>
      <c r="L571" s="52" t="s">
        <v>775</v>
      </c>
      <c r="M571" s="52" t="s">
        <v>224</v>
      </c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1"/>
    </row>
    <row r="572" spans="1:45" s="52" customFormat="1" ht="201" customHeight="1" x14ac:dyDescent="0.25">
      <c r="A572" s="52" t="s">
        <v>1367</v>
      </c>
      <c r="B572" s="52">
        <v>449052</v>
      </c>
      <c r="C572" s="52">
        <v>1</v>
      </c>
      <c r="D572" s="98"/>
      <c r="E572" s="85" t="s">
        <v>1362</v>
      </c>
      <c r="F572" s="52" t="s">
        <v>223</v>
      </c>
      <c r="G572" s="95"/>
      <c r="H572" s="95"/>
      <c r="I572" s="80" t="s">
        <v>233</v>
      </c>
      <c r="J572" s="80">
        <v>45264</v>
      </c>
      <c r="K572" s="81">
        <f t="shared" si="21"/>
        <v>8</v>
      </c>
      <c r="L572" s="52" t="s">
        <v>775</v>
      </c>
      <c r="M572" s="52" t="s">
        <v>224</v>
      </c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1"/>
    </row>
    <row r="573" spans="1:45" s="52" customFormat="1" ht="201" customHeight="1" x14ac:dyDescent="0.25">
      <c r="A573" s="52" t="s">
        <v>1368</v>
      </c>
      <c r="B573" s="52">
        <v>449052</v>
      </c>
      <c r="C573" s="52">
        <v>1</v>
      </c>
      <c r="D573" s="98"/>
      <c r="E573" s="85" t="s">
        <v>1362</v>
      </c>
      <c r="F573" s="52" t="s">
        <v>223</v>
      </c>
      <c r="G573" s="95"/>
      <c r="H573" s="95"/>
      <c r="I573" s="80" t="s">
        <v>233</v>
      </c>
      <c r="J573" s="80">
        <v>45264</v>
      </c>
      <c r="K573" s="81">
        <f t="shared" si="21"/>
        <v>8</v>
      </c>
      <c r="L573" s="52" t="s">
        <v>775</v>
      </c>
      <c r="M573" s="52" t="s">
        <v>224</v>
      </c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1"/>
    </row>
    <row r="574" spans="1:45" s="52" customFormat="1" ht="201" customHeight="1" x14ac:dyDescent="0.25">
      <c r="A574" s="52" t="s">
        <v>1369</v>
      </c>
      <c r="B574" s="52">
        <v>449052</v>
      </c>
      <c r="C574" s="52">
        <v>1</v>
      </c>
      <c r="D574" s="98"/>
      <c r="E574" s="85" t="s">
        <v>1362</v>
      </c>
      <c r="F574" s="52" t="s">
        <v>223</v>
      </c>
      <c r="G574" s="95"/>
      <c r="H574" s="95"/>
      <c r="I574" s="80" t="s">
        <v>233</v>
      </c>
      <c r="J574" s="80">
        <v>45264</v>
      </c>
      <c r="K574" s="81">
        <f t="shared" si="21"/>
        <v>8</v>
      </c>
      <c r="L574" s="52" t="s">
        <v>775</v>
      </c>
      <c r="M574" s="52" t="s">
        <v>224</v>
      </c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1"/>
    </row>
    <row r="575" spans="1:45" s="52" customFormat="1" ht="201" customHeight="1" x14ac:dyDescent="0.25">
      <c r="A575" s="52" t="s">
        <v>1370</v>
      </c>
      <c r="B575" s="52">
        <v>449052</v>
      </c>
      <c r="C575" s="52">
        <v>1</v>
      </c>
      <c r="D575" s="98"/>
      <c r="E575" s="85" t="s">
        <v>1362</v>
      </c>
      <c r="F575" s="52" t="s">
        <v>223</v>
      </c>
      <c r="G575" s="95"/>
      <c r="H575" s="95"/>
      <c r="I575" s="80" t="s">
        <v>233</v>
      </c>
      <c r="J575" s="80">
        <v>45264</v>
      </c>
      <c r="K575" s="81">
        <f t="shared" si="21"/>
        <v>8</v>
      </c>
      <c r="L575" s="52" t="s">
        <v>775</v>
      </c>
      <c r="M575" s="52" t="s">
        <v>224</v>
      </c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1"/>
    </row>
    <row r="576" spans="1:45" s="52" customFormat="1" ht="201" customHeight="1" x14ac:dyDescent="0.25">
      <c r="A576" s="52" t="s">
        <v>1371</v>
      </c>
      <c r="B576" s="52">
        <v>449052</v>
      </c>
      <c r="C576" s="52">
        <v>1</v>
      </c>
      <c r="D576" s="98"/>
      <c r="E576" s="85" t="s">
        <v>1362</v>
      </c>
      <c r="F576" s="52" t="s">
        <v>223</v>
      </c>
      <c r="G576" s="95"/>
      <c r="H576" s="95"/>
      <c r="I576" s="80" t="s">
        <v>233</v>
      </c>
      <c r="J576" s="80">
        <v>45264</v>
      </c>
      <c r="K576" s="81">
        <f t="shared" si="21"/>
        <v>8</v>
      </c>
      <c r="L576" s="52" t="s">
        <v>775</v>
      </c>
      <c r="M576" s="52" t="s">
        <v>224</v>
      </c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1"/>
    </row>
    <row r="577" spans="1:45" s="52" customFormat="1" ht="201" customHeight="1" x14ac:dyDescent="0.25">
      <c r="A577" s="52" t="s">
        <v>1372</v>
      </c>
      <c r="B577" s="52">
        <v>449052</v>
      </c>
      <c r="C577" s="52">
        <v>1</v>
      </c>
      <c r="D577" s="98"/>
      <c r="E577" s="85" t="s">
        <v>1362</v>
      </c>
      <c r="F577" s="52" t="s">
        <v>223</v>
      </c>
      <c r="G577" s="95"/>
      <c r="H577" s="95"/>
      <c r="I577" s="80" t="s">
        <v>233</v>
      </c>
      <c r="J577" s="80">
        <v>45264</v>
      </c>
      <c r="K577" s="81">
        <f t="shared" si="21"/>
        <v>8</v>
      </c>
      <c r="L577" s="52" t="s">
        <v>775</v>
      </c>
      <c r="M577" s="52" t="s">
        <v>224</v>
      </c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1"/>
    </row>
    <row r="578" spans="1:45" s="52" customFormat="1" ht="201" customHeight="1" x14ac:dyDescent="0.25">
      <c r="A578" s="52" t="s">
        <v>1373</v>
      </c>
      <c r="B578" s="52">
        <v>449052</v>
      </c>
      <c r="C578" s="52">
        <v>3</v>
      </c>
      <c r="D578" s="98"/>
      <c r="E578" s="85" t="s">
        <v>1362</v>
      </c>
      <c r="F578" s="52" t="s">
        <v>223</v>
      </c>
      <c r="G578" s="95"/>
      <c r="H578" s="95"/>
      <c r="I578" s="80" t="s">
        <v>233</v>
      </c>
      <c r="J578" s="80">
        <v>45264</v>
      </c>
      <c r="K578" s="81">
        <f t="shared" si="21"/>
        <v>8</v>
      </c>
      <c r="L578" s="52" t="s">
        <v>775</v>
      </c>
      <c r="M578" s="52" t="s">
        <v>224</v>
      </c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1"/>
    </row>
    <row r="579" spans="1:45" s="52" customFormat="1" ht="201" customHeight="1" x14ac:dyDescent="0.25">
      <c r="A579" s="52" t="s">
        <v>1374</v>
      </c>
      <c r="B579" s="52">
        <v>449052</v>
      </c>
      <c r="C579" s="52">
        <v>7</v>
      </c>
      <c r="D579" s="99"/>
      <c r="E579" s="85" t="s">
        <v>1362</v>
      </c>
      <c r="F579" s="52" t="s">
        <v>223</v>
      </c>
      <c r="G579" s="96"/>
      <c r="H579" s="96"/>
      <c r="I579" s="80" t="s">
        <v>233</v>
      </c>
      <c r="J579" s="80">
        <v>45264</v>
      </c>
      <c r="K579" s="81">
        <f t="shared" si="21"/>
        <v>8</v>
      </c>
      <c r="L579" s="52" t="s">
        <v>775</v>
      </c>
      <c r="M579" s="52" t="s">
        <v>224</v>
      </c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1"/>
    </row>
    <row r="580" spans="1:45" s="52" customFormat="1" ht="201" customHeight="1" x14ac:dyDescent="0.25">
      <c r="D580" s="85" t="s">
        <v>1340</v>
      </c>
      <c r="E580" s="85" t="s">
        <v>1375</v>
      </c>
      <c r="F580" s="52" t="s">
        <v>223</v>
      </c>
      <c r="G580" s="83">
        <v>0</v>
      </c>
      <c r="H580" s="83">
        <v>0</v>
      </c>
      <c r="I580" s="80" t="s">
        <v>152</v>
      </c>
      <c r="J580" s="80">
        <v>45253</v>
      </c>
      <c r="K580" s="81">
        <f t="shared" si="21"/>
        <v>15</v>
      </c>
      <c r="L580" s="52" t="s">
        <v>1359</v>
      </c>
      <c r="M580" s="52" t="s">
        <v>232</v>
      </c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1"/>
    </row>
    <row r="581" spans="1:45" s="52" customFormat="1" ht="201" customHeight="1" x14ac:dyDescent="0.25">
      <c r="D581" s="85" t="s">
        <v>1341</v>
      </c>
      <c r="E581" s="85" t="s">
        <v>1376</v>
      </c>
      <c r="F581" s="52" t="s">
        <v>445</v>
      </c>
      <c r="G581" s="83">
        <v>0</v>
      </c>
      <c r="H581" s="83">
        <v>0</v>
      </c>
      <c r="I581" s="80" t="s">
        <v>152</v>
      </c>
      <c r="J581" s="80">
        <v>45246</v>
      </c>
      <c r="K581" s="81">
        <f t="shared" si="21"/>
        <v>20</v>
      </c>
      <c r="L581" s="52" t="s">
        <v>1458</v>
      </c>
      <c r="M581" s="52" t="s">
        <v>232</v>
      </c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1"/>
    </row>
    <row r="582" spans="1:45" s="52" customFormat="1" ht="201" customHeight="1" x14ac:dyDescent="0.25">
      <c r="D582" s="85" t="s">
        <v>1342</v>
      </c>
      <c r="E582" s="85" t="s">
        <v>1377</v>
      </c>
      <c r="F582" s="52" t="s">
        <v>445</v>
      </c>
      <c r="G582" s="83">
        <v>0</v>
      </c>
      <c r="H582" s="83">
        <v>0</v>
      </c>
      <c r="I582" s="80" t="s">
        <v>152</v>
      </c>
      <c r="J582" s="80">
        <v>45246</v>
      </c>
      <c r="K582" s="81">
        <f t="shared" ref="K582:K597" si="22">NETWORKDAYS(J582,$O$2)</f>
        <v>20</v>
      </c>
      <c r="L582" s="52" t="s">
        <v>1458</v>
      </c>
      <c r="M582" s="52" t="s">
        <v>232</v>
      </c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1"/>
    </row>
    <row r="583" spans="1:45" s="52" customFormat="1" ht="201" customHeight="1" x14ac:dyDescent="0.25">
      <c r="A583" s="52" t="s">
        <v>1431</v>
      </c>
      <c r="B583" s="52">
        <v>339039</v>
      </c>
      <c r="C583" s="52">
        <v>1</v>
      </c>
      <c r="D583" s="85" t="s">
        <v>1429</v>
      </c>
      <c r="E583" s="85" t="s">
        <v>1430</v>
      </c>
      <c r="F583" s="52" t="s">
        <v>478</v>
      </c>
      <c r="G583" s="83">
        <v>5796224.29</v>
      </c>
      <c r="H583" s="83">
        <v>0</v>
      </c>
      <c r="I583" s="80" t="s">
        <v>432</v>
      </c>
      <c r="J583" s="80">
        <v>45264</v>
      </c>
      <c r="K583" s="81">
        <f t="shared" si="22"/>
        <v>8</v>
      </c>
      <c r="L583" s="52" t="s">
        <v>1450</v>
      </c>
      <c r="M583" s="52" t="s">
        <v>231</v>
      </c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1"/>
    </row>
    <row r="584" spans="1:45" s="52" customFormat="1" ht="201" customHeight="1" x14ac:dyDescent="0.25">
      <c r="A584" s="52" t="s">
        <v>1423</v>
      </c>
      <c r="B584" s="52">
        <v>339039</v>
      </c>
      <c r="C584" s="52">
        <v>1</v>
      </c>
      <c r="D584" s="85" t="s">
        <v>1421</v>
      </c>
      <c r="E584" s="85" t="s">
        <v>1422</v>
      </c>
      <c r="F584" s="52" t="s">
        <v>478</v>
      </c>
      <c r="G584" s="83">
        <v>7040000</v>
      </c>
      <c r="H584" s="83">
        <v>0</v>
      </c>
      <c r="I584" s="80" t="s">
        <v>233</v>
      </c>
      <c r="J584" s="80">
        <v>45260</v>
      </c>
      <c r="K584" s="81">
        <f t="shared" si="22"/>
        <v>10</v>
      </c>
      <c r="L584" s="52" t="s">
        <v>1301</v>
      </c>
      <c r="M584" s="52" t="s">
        <v>231</v>
      </c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1"/>
    </row>
    <row r="585" spans="1:45" s="52" customFormat="1" ht="201" customHeight="1" x14ac:dyDescent="0.25">
      <c r="A585" s="52" t="s">
        <v>1420</v>
      </c>
      <c r="B585" s="52">
        <v>339039</v>
      </c>
      <c r="C585" s="52">
        <v>1</v>
      </c>
      <c r="D585" s="52" t="s">
        <v>1418</v>
      </c>
      <c r="E585" s="52" t="s">
        <v>1419</v>
      </c>
      <c r="F585" s="52" t="s">
        <v>478</v>
      </c>
      <c r="G585" s="84">
        <v>2193613.5</v>
      </c>
      <c r="H585" s="84">
        <v>0</v>
      </c>
      <c r="I585" s="80" t="s">
        <v>233</v>
      </c>
      <c r="J585" s="80">
        <v>45256</v>
      </c>
      <c r="K585" s="81">
        <f t="shared" si="22"/>
        <v>13</v>
      </c>
      <c r="L585" s="52" t="s">
        <v>775</v>
      </c>
      <c r="M585" s="52" t="s">
        <v>231</v>
      </c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1"/>
    </row>
    <row r="586" spans="1:45" s="52" customFormat="1" ht="201" customHeight="1" x14ac:dyDescent="0.25">
      <c r="A586" s="52" t="s">
        <v>1417</v>
      </c>
      <c r="B586" s="52">
        <v>339039</v>
      </c>
      <c r="C586" s="52">
        <v>1</v>
      </c>
      <c r="D586" s="52" t="s">
        <v>1415</v>
      </c>
      <c r="E586" s="52" t="s">
        <v>1416</v>
      </c>
      <c r="F586" s="52" t="s">
        <v>478</v>
      </c>
      <c r="G586" s="84">
        <v>889250</v>
      </c>
      <c r="H586" s="84">
        <v>0</v>
      </c>
      <c r="I586" s="80" t="s">
        <v>233</v>
      </c>
      <c r="J586" s="80">
        <v>45257</v>
      </c>
      <c r="K586" s="81">
        <f t="shared" si="22"/>
        <v>13</v>
      </c>
      <c r="L586" s="52" t="s">
        <v>775</v>
      </c>
      <c r="M586" s="52" t="s">
        <v>231</v>
      </c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1"/>
    </row>
    <row r="587" spans="1:45" s="52" customFormat="1" ht="201" customHeight="1" x14ac:dyDescent="0.25">
      <c r="A587" s="52" t="s">
        <v>1410</v>
      </c>
      <c r="B587" s="52">
        <v>339039</v>
      </c>
      <c r="C587" s="52">
        <v>1</v>
      </c>
      <c r="D587" s="97" t="s">
        <v>1408</v>
      </c>
      <c r="E587" s="85" t="s">
        <v>1409</v>
      </c>
      <c r="F587" s="52" t="s">
        <v>151</v>
      </c>
      <c r="G587" s="94">
        <v>1118380</v>
      </c>
      <c r="H587" s="94">
        <v>0</v>
      </c>
      <c r="I587" s="80" t="s">
        <v>233</v>
      </c>
      <c r="J587" s="80">
        <v>45266</v>
      </c>
      <c r="K587" s="81">
        <f t="shared" si="22"/>
        <v>6</v>
      </c>
      <c r="L587" s="52" t="s">
        <v>775</v>
      </c>
      <c r="M587" s="52" t="s">
        <v>231</v>
      </c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1"/>
    </row>
    <row r="588" spans="1:45" s="52" customFormat="1" ht="201" customHeight="1" x14ac:dyDescent="0.25">
      <c r="A588" s="52" t="s">
        <v>1411</v>
      </c>
      <c r="B588" s="52">
        <v>339039</v>
      </c>
      <c r="C588" s="52">
        <v>1</v>
      </c>
      <c r="D588" s="98"/>
      <c r="E588" s="85" t="s">
        <v>1409</v>
      </c>
      <c r="F588" s="52" t="s">
        <v>151</v>
      </c>
      <c r="G588" s="95"/>
      <c r="H588" s="95"/>
      <c r="I588" s="80" t="s">
        <v>233</v>
      </c>
      <c r="J588" s="80">
        <v>45266</v>
      </c>
      <c r="K588" s="81">
        <f t="shared" si="22"/>
        <v>6</v>
      </c>
      <c r="L588" s="52" t="s">
        <v>775</v>
      </c>
      <c r="M588" s="52" t="s">
        <v>231</v>
      </c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1"/>
    </row>
    <row r="589" spans="1:45" s="52" customFormat="1" ht="201" customHeight="1" x14ac:dyDescent="0.25">
      <c r="A589" s="52" t="s">
        <v>1412</v>
      </c>
      <c r="B589" s="52">
        <v>339039</v>
      </c>
      <c r="C589" s="52">
        <v>1</v>
      </c>
      <c r="D589" s="98"/>
      <c r="E589" s="85" t="s">
        <v>1409</v>
      </c>
      <c r="F589" s="52" t="s">
        <v>151</v>
      </c>
      <c r="G589" s="95"/>
      <c r="H589" s="95"/>
      <c r="I589" s="80" t="s">
        <v>233</v>
      </c>
      <c r="J589" s="80">
        <v>45266</v>
      </c>
      <c r="K589" s="81">
        <f t="shared" si="22"/>
        <v>6</v>
      </c>
      <c r="L589" s="52" t="s">
        <v>775</v>
      </c>
      <c r="M589" s="52" t="s">
        <v>231</v>
      </c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1"/>
    </row>
    <row r="590" spans="1:45" s="52" customFormat="1" ht="201" customHeight="1" x14ac:dyDescent="0.25">
      <c r="A590" s="52" t="s">
        <v>1413</v>
      </c>
      <c r="B590" s="52">
        <v>339039</v>
      </c>
      <c r="C590" s="52">
        <v>1</v>
      </c>
      <c r="D590" s="98"/>
      <c r="E590" s="85" t="s">
        <v>1409</v>
      </c>
      <c r="F590" s="52" t="s">
        <v>151</v>
      </c>
      <c r="G590" s="95"/>
      <c r="H590" s="95"/>
      <c r="I590" s="80" t="s">
        <v>233</v>
      </c>
      <c r="J590" s="80">
        <v>45266</v>
      </c>
      <c r="K590" s="81">
        <f t="shared" si="22"/>
        <v>6</v>
      </c>
      <c r="L590" s="52" t="s">
        <v>775</v>
      </c>
      <c r="M590" s="52" t="s">
        <v>231</v>
      </c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1"/>
    </row>
    <row r="591" spans="1:45" s="52" customFormat="1" ht="201" customHeight="1" x14ac:dyDescent="0.25">
      <c r="A591" s="52" t="s">
        <v>1414</v>
      </c>
      <c r="B591" s="52">
        <v>339039</v>
      </c>
      <c r="C591" s="52">
        <v>1</v>
      </c>
      <c r="D591" s="99"/>
      <c r="E591" s="85" t="s">
        <v>1409</v>
      </c>
      <c r="F591" s="52" t="s">
        <v>151</v>
      </c>
      <c r="G591" s="96"/>
      <c r="H591" s="96"/>
      <c r="I591" s="80" t="s">
        <v>233</v>
      </c>
      <c r="J591" s="80">
        <v>45266</v>
      </c>
      <c r="K591" s="81">
        <f t="shared" si="22"/>
        <v>6</v>
      </c>
      <c r="L591" s="52" t="s">
        <v>775</v>
      </c>
      <c r="M591" s="52" t="s">
        <v>231</v>
      </c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1"/>
    </row>
    <row r="592" spans="1:45" s="52" customFormat="1" ht="201" customHeight="1" x14ac:dyDescent="0.25">
      <c r="A592" s="52" t="s">
        <v>1406</v>
      </c>
      <c r="B592" s="52">
        <v>339039</v>
      </c>
      <c r="C592" s="52">
        <v>1</v>
      </c>
      <c r="D592" s="85" t="s">
        <v>1404</v>
      </c>
      <c r="E592" s="85" t="s">
        <v>1405</v>
      </c>
      <c r="F592" s="52" t="s">
        <v>210</v>
      </c>
      <c r="G592" s="83">
        <v>39728798</v>
      </c>
      <c r="H592" s="83">
        <v>0</v>
      </c>
      <c r="I592" s="80" t="s">
        <v>233</v>
      </c>
      <c r="J592" s="80">
        <v>45266</v>
      </c>
      <c r="K592" s="81">
        <f t="shared" si="22"/>
        <v>6</v>
      </c>
      <c r="L592" s="52" t="s">
        <v>1403</v>
      </c>
      <c r="M592" s="52" t="s">
        <v>231</v>
      </c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1"/>
    </row>
    <row r="593" spans="1:45" s="52" customFormat="1" ht="201" customHeight="1" x14ac:dyDescent="0.25">
      <c r="A593" s="52" t="s">
        <v>1407</v>
      </c>
      <c r="B593" s="52">
        <v>339039</v>
      </c>
      <c r="C593" s="52">
        <v>1</v>
      </c>
      <c r="D593" s="85" t="s">
        <v>1401</v>
      </c>
      <c r="E593" s="85" t="s">
        <v>1402</v>
      </c>
      <c r="F593" s="52" t="s">
        <v>478</v>
      </c>
      <c r="G593" s="83">
        <v>14307706.300000001</v>
      </c>
      <c r="H593" s="83">
        <v>0</v>
      </c>
      <c r="I593" s="80" t="s">
        <v>233</v>
      </c>
      <c r="J593" s="80">
        <v>45266</v>
      </c>
      <c r="K593" s="81">
        <f t="shared" si="22"/>
        <v>6</v>
      </c>
      <c r="L593" s="52" t="s">
        <v>1403</v>
      </c>
      <c r="M593" s="52" t="s">
        <v>231</v>
      </c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1"/>
    </row>
    <row r="594" spans="1:45" s="52" customFormat="1" ht="201" customHeight="1" x14ac:dyDescent="0.25">
      <c r="A594" s="52" t="s">
        <v>1400</v>
      </c>
      <c r="B594" s="52">
        <v>339039</v>
      </c>
      <c r="C594" s="52">
        <v>1</v>
      </c>
      <c r="D594" s="85" t="s">
        <v>1398</v>
      </c>
      <c r="E594" s="85" t="s">
        <v>1399</v>
      </c>
      <c r="F594" s="52" t="s">
        <v>478</v>
      </c>
      <c r="G594" s="83">
        <v>196976.35</v>
      </c>
      <c r="H594" s="83">
        <v>0</v>
      </c>
      <c r="I594" s="80" t="s">
        <v>233</v>
      </c>
      <c r="J594" s="80">
        <v>45264</v>
      </c>
      <c r="K594" s="81">
        <f t="shared" si="22"/>
        <v>8</v>
      </c>
      <c r="L594" s="52" t="s">
        <v>775</v>
      </c>
      <c r="M594" s="52" t="s">
        <v>231</v>
      </c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1"/>
    </row>
    <row r="595" spans="1:45" s="52" customFormat="1" ht="201" customHeight="1" x14ac:dyDescent="0.25">
      <c r="A595" s="52" t="s">
        <v>1397</v>
      </c>
      <c r="B595" s="52">
        <v>339039</v>
      </c>
      <c r="C595" s="52">
        <v>1</v>
      </c>
      <c r="D595" s="85" t="s">
        <v>1395</v>
      </c>
      <c r="E595" s="85" t="s">
        <v>1396</v>
      </c>
      <c r="F595" s="52" t="s">
        <v>210</v>
      </c>
      <c r="G595" s="83">
        <v>8000000</v>
      </c>
      <c r="H595" s="83">
        <v>0</v>
      </c>
      <c r="I595" s="80" t="s">
        <v>233</v>
      </c>
      <c r="J595" s="80">
        <v>45266</v>
      </c>
      <c r="K595" s="81">
        <f t="shared" si="22"/>
        <v>6</v>
      </c>
      <c r="L595" s="52" t="s">
        <v>1301</v>
      </c>
      <c r="M595" s="52" t="s">
        <v>231</v>
      </c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1"/>
    </row>
    <row r="596" spans="1:45" s="52" customFormat="1" ht="201" customHeight="1" x14ac:dyDescent="0.25">
      <c r="A596" s="52" t="s">
        <v>1394</v>
      </c>
      <c r="B596" s="52">
        <v>339039</v>
      </c>
      <c r="C596" s="52">
        <v>1</v>
      </c>
      <c r="D596" s="85" t="s">
        <v>1392</v>
      </c>
      <c r="E596" s="85" t="s">
        <v>1393</v>
      </c>
      <c r="F596" s="52" t="s">
        <v>478</v>
      </c>
      <c r="G596" s="83">
        <v>950000</v>
      </c>
      <c r="H596" s="83">
        <v>0</v>
      </c>
      <c r="I596" s="80" t="s">
        <v>233</v>
      </c>
      <c r="J596" s="80">
        <v>45265</v>
      </c>
      <c r="K596" s="81">
        <f t="shared" si="22"/>
        <v>7</v>
      </c>
      <c r="L596" s="52" t="s">
        <v>1301</v>
      </c>
      <c r="M596" s="52" t="s">
        <v>231</v>
      </c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1"/>
    </row>
    <row r="597" spans="1:45" s="52" customFormat="1" ht="201" customHeight="1" x14ac:dyDescent="0.25">
      <c r="A597" s="52" t="s">
        <v>1391</v>
      </c>
      <c r="B597" s="52">
        <v>339039</v>
      </c>
      <c r="C597" s="52">
        <v>1</v>
      </c>
      <c r="D597" s="85" t="s">
        <v>1389</v>
      </c>
      <c r="E597" s="85" t="s">
        <v>1390</v>
      </c>
      <c r="F597" s="52" t="s">
        <v>478</v>
      </c>
      <c r="G597" s="83">
        <v>3112104.57</v>
      </c>
      <c r="H597" s="83">
        <v>0</v>
      </c>
      <c r="I597" s="80" t="s">
        <v>233</v>
      </c>
      <c r="J597" s="80">
        <v>45266</v>
      </c>
      <c r="K597" s="81">
        <f t="shared" si="22"/>
        <v>6</v>
      </c>
      <c r="L597" s="52" t="s">
        <v>775</v>
      </c>
      <c r="M597" s="52" t="s">
        <v>231</v>
      </c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1"/>
    </row>
    <row r="598" spans="1:45" s="52" customFormat="1" ht="141" customHeight="1" x14ac:dyDescent="0.25">
      <c r="A598" s="52" t="s">
        <v>1380</v>
      </c>
      <c r="B598" s="52">
        <v>1</v>
      </c>
      <c r="C598" s="52">
        <v>1</v>
      </c>
      <c r="D598" s="85" t="s">
        <v>1083</v>
      </c>
      <c r="E598" s="85" t="s">
        <v>1084</v>
      </c>
      <c r="F598" s="52" t="s">
        <v>151</v>
      </c>
      <c r="G598" s="83">
        <v>2689201.44</v>
      </c>
      <c r="H598" s="83">
        <v>0</v>
      </c>
      <c r="I598" s="80" t="s">
        <v>432</v>
      </c>
      <c r="J598" s="80">
        <v>45264</v>
      </c>
      <c r="K598" s="81">
        <f t="shared" si="18"/>
        <v>8</v>
      </c>
      <c r="L598" s="52" t="s">
        <v>1383</v>
      </c>
      <c r="M598" s="52" t="s">
        <v>230</v>
      </c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1"/>
    </row>
    <row r="599" spans="1:45" s="52" customFormat="1" ht="141" customHeight="1" x14ac:dyDescent="0.25">
      <c r="A599" s="52" t="s">
        <v>1454</v>
      </c>
      <c r="B599" s="52">
        <v>339030</v>
      </c>
      <c r="C599" s="52">
        <v>7</v>
      </c>
      <c r="D599" s="97" t="s">
        <v>1452</v>
      </c>
      <c r="E599" s="85" t="s">
        <v>105</v>
      </c>
      <c r="F599" s="52" t="s">
        <v>1457</v>
      </c>
      <c r="G599" s="94">
        <v>55475.38</v>
      </c>
      <c r="H599" s="94">
        <v>0</v>
      </c>
      <c r="I599" s="80" t="s">
        <v>233</v>
      </c>
      <c r="J599" s="80">
        <v>45266</v>
      </c>
      <c r="K599" s="81">
        <f>NETWORKDAYS(J599,$O$2)</f>
        <v>6</v>
      </c>
      <c r="L599" s="52" t="s">
        <v>775</v>
      </c>
      <c r="M599" s="52" t="s">
        <v>231</v>
      </c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1"/>
    </row>
    <row r="600" spans="1:45" s="52" customFormat="1" ht="141" customHeight="1" x14ac:dyDescent="0.25">
      <c r="A600" s="52" t="s">
        <v>1455</v>
      </c>
      <c r="B600" s="52">
        <v>339030</v>
      </c>
      <c r="C600" s="52">
        <v>29</v>
      </c>
      <c r="D600" s="98"/>
      <c r="E600" s="85" t="s">
        <v>105</v>
      </c>
      <c r="F600" s="52" t="s">
        <v>1457</v>
      </c>
      <c r="G600" s="95"/>
      <c r="H600" s="95"/>
      <c r="I600" s="80" t="s">
        <v>233</v>
      </c>
      <c r="J600" s="80">
        <v>45266</v>
      </c>
      <c r="K600" s="81">
        <f t="shared" ref="K600:K601" si="23">NETWORKDAYS(J600,$O$2)</f>
        <v>6</v>
      </c>
      <c r="L600" s="52" t="s">
        <v>775</v>
      </c>
      <c r="M600" s="52" t="s">
        <v>231</v>
      </c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1"/>
    </row>
    <row r="601" spans="1:45" s="52" customFormat="1" ht="141" customHeight="1" x14ac:dyDescent="0.25">
      <c r="A601" s="52" t="s">
        <v>1456</v>
      </c>
      <c r="B601" s="52">
        <v>339030</v>
      </c>
      <c r="C601" s="52">
        <v>1</v>
      </c>
      <c r="D601" s="99"/>
      <c r="E601" s="85" t="s">
        <v>105</v>
      </c>
      <c r="F601" s="52" t="s">
        <v>1457</v>
      </c>
      <c r="G601" s="96"/>
      <c r="H601" s="96"/>
      <c r="I601" s="80" t="s">
        <v>233</v>
      </c>
      <c r="J601" s="80">
        <v>45266</v>
      </c>
      <c r="K601" s="81">
        <f t="shared" si="23"/>
        <v>6</v>
      </c>
      <c r="L601" s="52" t="s">
        <v>775</v>
      </c>
      <c r="M601" s="52" t="s">
        <v>231</v>
      </c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1"/>
    </row>
    <row r="602" spans="1:45" s="52" customFormat="1" ht="141" customHeight="1" x14ac:dyDescent="0.25">
      <c r="A602" s="52" t="s">
        <v>1451</v>
      </c>
      <c r="B602" s="52">
        <v>339039</v>
      </c>
      <c r="C602" s="52">
        <v>1</v>
      </c>
      <c r="D602" s="85" t="s">
        <v>1448</v>
      </c>
      <c r="E602" s="85" t="s">
        <v>1449</v>
      </c>
      <c r="F602" s="52" t="s">
        <v>1192</v>
      </c>
      <c r="G602" s="83">
        <v>144758.64000000001</v>
      </c>
      <c r="H602" s="83">
        <v>0</v>
      </c>
      <c r="I602" s="80" t="s">
        <v>432</v>
      </c>
      <c r="J602" s="80">
        <v>45272</v>
      </c>
      <c r="K602" s="81">
        <f t="shared" si="18"/>
        <v>2</v>
      </c>
      <c r="L602" s="52" t="s">
        <v>1450</v>
      </c>
      <c r="M602" s="52" t="s">
        <v>230</v>
      </c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1"/>
    </row>
    <row r="603" spans="1:45" ht="30" customHeight="1" x14ac:dyDescent="0.25">
      <c r="A603" s="20" t="s">
        <v>229</v>
      </c>
      <c r="B603" s="20" t="s">
        <v>980</v>
      </c>
      <c r="C603" s="20" t="s">
        <v>200</v>
      </c>
      <c r="D603" s="20" t="s">
        <v>980</v>
      </c>
      <c r="E603" s="20" t="s">
        <v>201</v>
      </c>
      <c r="F603" s="20" t="s">
        <v>980</v>
      </c>
      <c r="G603" s="113"/>
      <c r="H603" s="113"/>
      <c r="I603" s="113"/>
      <c r="J603" s="113"/>
      <c r="K603" s="113"/>
      <c r="L603" s="113"/>
      <c r="M603" s="11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1"/>
    </row>
    <row r="604" spans="1:45" ht="30" customHeight="1" x14ac:dyDescent="0.25">
      <c r="A604" s="21">
        <f>COUNTA(A3:A602)</f>
        <v>565</v>
      </c>
      <c r="B604" s="33">
        <f>A604/A604</f>
        <v>1</v>
      </c>
      <c r="C604" s="21">
        <f>SUM(C3:C602)</f>
        <v>2711</v>
      </c>
      <c r="D604" s="35">
        <f>C604/C604</f>
        <v>1</v>
      </c>
      <c r="E604" s="21">
        <f>COUNTA(D3:D602)</f>
        <v>274</v>
      </c>
      <c r="F604" s="35">
        <f>E604/E604</f>
        <v>1</v>
      </c>
      <c r="G604" s="113"/>
      <c r="H604" s="113"/>
      <c r="I604" s="113"/>
      <c r="J604" s="113"/>
      <c r="K604" s="113"/>
      <c r="L604" s="113"/>
      <c r="M604" s="11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1"/>
    </row>
    <row r="605" spans="1:45" ht="30" customHeight="1" x14ac:dyDescent="0.25">
      <c r="A605" s="20" t="s">
        <v>197</v>
      </c>
      <c r="B605" s="20" t="s">
        <v>980</v>
      </c>
      <c r="C605" s="20" t="s">
        <v>198</v>
      </c>
      <c r="D605" s="20" t="s">
        <v>980</v>
      </c>
      <c r="E605" s="20" t="s">
        <v>199</v>
      </c>
      <c r="F605" s="20" t="s">
        <v>980</v>
      </c>
      <c r="G605" s="113"/>
      <c r="H605" s="113"/>
      <c r="I605" s="113"/>
      <c r="J605" s="113"/>
      <c r="K605" s="113"/>
      <c r="L605" s="113"/>
      <c r="M605" s="11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1"/>
    </row>
    <row r="606" spans="1:45" ht="30" customHeight="1" x14ac:dyDescent="0.25">
      <c r="A606" s="21">
        <f>COUNTA(A397:A602)</f>
        <v>198</v>
      </c>
      <c r="B606" s="34">
        <f>A606/A604</f>
        <v>0.35044247787610622</v>
      </c>
      <c r="C606" s="21">
        <f>SUM(C397:C602)</f>
        <v>971</v>
      </c>
      <c r="D606" s="36">
        <f>C606/C604</f>
        <v>0.35817041682036149</v>
      </c>
      <c r="E606" s="21">
        <f>COUNTA(D397:D602)</f>
        <v>74</v>
      </c>
      <c r="F606" s="36">
        <f>E606/E604</f>
        <v>0.27007299270072993</v>
      </c>
      <c r="G606" s="113"/>
      <c r="H606" s="113"/>
      <c r="I606" s="113"/>
      <c r="J606" s="113"/>
      <c r="K606" s="113"/>
      <c r="L606" s="113"/>
      <c r="M606" s="11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1"/>
    </row>
    <row r="607" spans="1:45" ht="30" customHeight="1" x14ac:dyDescent="0.25">
      <c r="A607" s="20" t="s">
        <v>677</v>
      </c>
      <c r="B607" s="20" t="s">
        <v>980</v>
      </c>
      <c r="C607" s="20" t="s">
        <v>678</v>
      </c>
      <c r="D607" s="20" t="s">
        <v>980</v>
      </c>
      <c r="E607" s="20" t="s">
        <v>679</v>
      </c>
      <c r="F607" s="20" t="s">
        <v>980</v>
      </c>
      <c r="G607" s="113"/>
      <c r="H607" s="113"/>
      <c r="I607" s="113"/>
      <c r="J607" s="113"/>
      <c r="K607" s="113"/>
      <c r="L607" s="113"/>
      <c r="M607" s="11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1"/>
    </row>
    <row r="608" spans="1:45" ht="30" customHeight="1" x14ac:dyDescent="0.25">
      <c r="A608" s="21">
        <f>COUNTA(A62:A391)</f>
        <v>329</v>
      </c>
      <c r="B608" s="34">
        <f>A608/A604</f>
        <v>0.58230088495575216</v>
      </c>
      <c r="C608" s="21">
        <f>SUM(C62:C391)</f>
        <v>1295</v>
      </c>
      <c r="D608" s="36">
        <f>C608/C604</f>
        <v>0.47768351161932865</v>
      </c>
      <c r="E608" s="21">
        <f>COUNTA(D62:D391)</f>
        <v>156</v>
      </c>
      <c r="F608" s="36">
        <f>E608/E604</f>
        <v>0.56934306569343063</v>
      </c>
      <c r="G608" s="113"/>
      <c r="H608" s="113"/>
      <c r="I608" s="113"/>
      <c r="J608" s="113"/>
      <c r="K608" s="113"/>
      <c r="L608" s="113"/>
      <c r="M608" s="11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1"/>
    </row>
    <row r="609" spans="1:45" ht="30" customHeight="1" x14ac:dyDescent="0.25">
      <c r="A609" s="20" t="s">
        <v>688</v>
      </c>
      <c r="B609" s="20" t="s">
        <v>980</v>
      </c>
      <c r="C609" s="20" t="s">
        <v>680</v>
      </c>
      <c r="D609" s="20" t="s">
        <v>980</v>
      </c>
      <c r="E609" s="20" t="s">
        <v>681</v>
      </c>
      <c r="F609" s="20" t="s">
        <v>980</v>
      </c>
      <c r="G609" s="113"/>
      <c r="H609" s="113"/>
      <c r="I609" s="113"/>
      <c r="J609" s="113"/>
      <c r="K609" s="113"/>
      <c r="L609" s="113"/>
      <c r="M609" s="11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1"/>
    </row>
    <row r="610" spans="1:45" ht="30" customHeight="1" x14ac:dyDescent="0.25">
      <c r="A610" s="21">
        <f>COUNTA(A3:A61)</f>
        <v>33</v>
      </c>
      <c r="B610" s="34">
        <f>A610/A604</f>
        <v>5.8407079646017698E-2</v>
      </c>
      <c r="C610" s="21">
        <f>SUM(C3:C61)</f>
        <v>439</v>
      </c>
      <c r="D610" s="36">
        <f>C610/C604</f>
        <v>0.16193286610106972</v>
      </c>
      <c r="E610" s="21">
        <f>COUNTA(D3:D61)</f>
        <v>42</v>
      </c>
      <c r="F610" s="36">
        <f>E610/E604</f>
        <v>0.15328467153284672</v>
      </c>
      <c r="G610" s="113"/>
      <c r="H610" s="113"/>
      <c r="I610" s="113"/>
      <c r="J610" s="113"/>
      <c r="K610" s="113"/>
      <c r="L610" s="113"/>
      <c r="M610" s="11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1"/>
    </row>
    <row r="611" spans="1:45" ht="30" customHeight="1" x14ac:dyDescent="0.25">
      <c r="A611" s="20" t="s">
        <v>682</v>
      </c>
      <c r="B611" s="20" t="s">
        <v>980</v>
      </c>
      <c r="C611" s="20" t="s">
        <v>683</v>
      </c>
      <c r="D611" s="20" t="s">
        <v>980</v>
      </c>
      <c r="E611" s="20" t="s">
        <v>684</v>
      </c>
      <c r="F611" s="20" t="s">
        <v>980</v>
      </c>
      <c r="G611" s="113"/>
      <c r="H611" s="113"/>
      <c r="I611" s="113"/>
      <c r="J611" s="113"/>
      <c r="K611" s="113"/>
      <c r="L611" s="113"/>
      <c r="M611" s="11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1"/>
    </row>
    <row r="612" spans="1:45" ht="30" customHeight="1" x14ac:dyDescent="0.25">
      <c r="A612" s="21">
        <f>COUNTA(A392:A396)</f>
        <v>5</v>
      </c>
      <c r="B612" s="34">
        <f>A612/A604</f>
        <v>8.8495575221238937E-3</v>
      </c>
      <c r="C612" s="21">
        <f>SUM(C392:C396)</f>
        <v>6</v>
      </c>
      <c r="D612" s="36">
        <f>C612/C604</f>
        <v>2.2132054592401327E-3</v>
      </c>
      <c r="E612" s="21">
        <f>COUNTA(D392:D396)</f>
        <v>2</v>
      </c>
      <c r="F612" s="36">
        <f>E612/E604</f>
        <v>7.2992700729927005E-3</v>
      </c>
      <c r="G612" s="113"/>
      <c r="H612" s="113"/>
      <c r="I612" s="113"/>
      <c r="J612" s="113"/>
      <c r="K612" s="113"/>
      <c r="L612" s="113"/>
      <c r="M612" s="113"/>
      <c r="N612" s="3"/>
      <c r="O612" s="3"/>
      <c r="P612" s="4"/>
    </row>
    <row r="613" spans="1:45" ht="58.5" customHeight="1" x14ac:dyDescent="0.25">
      <c r="A613" s="3"/>
      <c r="B613" s="63"/>
      <c r="C613" s="63"/>
      <c r="D613" s="3"/>
      <c r="E613" s="3"/>
      <c r="F613" s="63"/>
      <c r="G613" s="7"/>
      <c r="H613" s="7"/>
      <c r="I613" s="3"/>
      <c r="J613" s="3"/>
      <c r="K613" s="6"/>
      <c r="L613" s="3"/>
      <c r="M613" s="3"/>
      <c r="N613" s="3"/>
      <c r="O613" s="3"/>
      <c r="P613" s="4"/>
    </row>
    <row r="614" spans="1:45" ht="30" customHeight="1" x14ac:dyDescent="0.25">
      <c r="A614" s="93" t="s">
        <v>422</v>
      </c>
      <c r="B614" s="93"/>
      <c r="C614" s="93"/>
      <c r="D614" s="3"/>
      <c r="E614" s="3"/>
      <c r="F614" s="3"/>
      <c r="G614" s="7"/>
      <c r="H614" s="7"/>
      <c r="I614" s="3"/>
      <c r="J614" s="3"/>
      <c r="K614" s="6"/>
      <c r="L614" s="3"/>
      <c r="M614" s="3"/>
      <c r="N614" s="3"/>
      <c r="O614" s="3"/>
      <c r="P614" s="4"/>
    </row>
    <row r="615" spans="1:45" ht="30" customHeight="1" x14ac:dyDescent="0.25">
      <c r="A615" s="93" t="s">
        <v>466</v>
      </c>
      <c r="B615" s="93"/>
      <c r="C615" s="93"/>
      <c r="D615" s="3"/>
      <c r="E615" s="3"/>
      <c r="F615" s="3"/>
      <c r="G615" s="7"/>
      <c r="H615" s="7"/>
      <c r="I615" s="3"/>
      <c r="J615" s="3"/>
      <c r="K615" s="6"/>
      <c r="L615" s="3"/>
      <c r="M615" s="3"/>
      <c r="N615" s="3"/>
      <c r="O615" s="3"/>
      <c r="P615" s="18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</row>
    <row r="616" spans="1:45" ht="30" customHeight="1" x14ac:dyDescent="0.25">
      <c r="A616" s="93" t="s">
        <v>469</v>
      </c>
      <c r="B616" s="93"/>
      <c r="C616" s="93"/>
      <c r="D616" s="3"/>
      <c r="E616" s="3"/>
      <c r="F616" s="3"/>
      <c r="G616" s="7"/>
      <c r="H616" s="7"/>
      <c r="I616" s="3"/>
      <c r="J616" s="3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4"/>
    </row>
    <row r="617" spans="1:45" ht="42.75" customHeight="1" x14ac:dyDescent="0.25">
      <c r="A617" s="93" t="s">
        <v>654</v>
      </c>
      <c r="B617" s="93"/>
      <c r="C617" s="93"/>
      <c r="D617" s="3"/>
      <c r="E617" s="3"/>
      <c r="F617" s="3"/>
      <c r="G617" s="7"/>
      <c r="H617" s="7"/>
      <c r="I617" s="3"/>
      <c r="J617" s="3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4"/>
    </row>
    <row r="618" spans="1:45" ht="46.5" customHeight="1" x14ac:dyDescent="0.25">
      <c r="A618" s="93" t="s">
        <v>749</v>
      </c>
      <c r="B618" s="93"/>
      <c r="C618" s="93"/>
      <c r="D618" s="3"/>
      <c r="E618" s="3"/>
      <c r="F618" s="3"/>
      <c r="G618" s="7"/>
      <c r="H618" s="7"/>
      <c r="I618" s="3"/>
      <c r="J618" s="3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4"/>
    </row>
    <row r="619" spans="1:45" ht="40.5" customHeight="1" x14ac:dyDescent="0.25">
      <c r="A619" s="93" t="s">
        <v>848</v>
      </c>
      <c r="B619" s="93"/>
      <c r="C619" s="93"/>
      <c r="D619" s="3"/>
      <c r="E619" s="3"/>
      <c r="F619" s="3"/>
      <c r="G619" s="7"/>
      <c r="H619" s="7"/>
      <c r="I619" s="3"/>
      <c r="J619" s="3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4"/>
    </row>
    <row r="620" spans="1:45" ht="50.25" customHeight="1" x14ac:dyDescent="0.25">
      <c r="A620" s="93" t="s">
        <v>972</v>
      </c>
      <c r="B620" s="93"/>
      <c r="C620" s="93"/>
      <c r="D620" s="3"/>
      <c r="E620" s="3"/>
      <c r="F620" s="3"/>
      <c r="G620" s="7"/>
      <c r="H620" s="7"/>
      <c r="I620" s="3"/>
      <c r="J620" s="3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4"/>
    </row>
    <row r="621" spans="1:45" ht="30" customHeight="1" x14ac:dyDescent="0.25">
      <c r="A621" s="93" t="s">
        <v>972</v>
      </c>
      <c r="B621" s="93"/>
      <c r="C621" s="93"/>
      <c r="D621" s="3"/>
      <c r="E621" s="3"/>
      <c r="F621" s="3"/>
      <c r="G621" s="7"/>
      <c r="H621" s="7"/>
      <c r="I621" s="3"/>
      <c r="J621" s="3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4"/>
    </row>
    <row r="622" spans="1:45" ht="30" customHeight="1" x14ac:dyDescent="0.25">
      <c r="A622" s="93" t="s">
        <v>1078</v>
      </c>
      <c r="B622" s="93"/>
      <c r="C622" s="93"/>
      <c r="D622" s="3"/>
      <c r="E622" s="3"/>
      <c r="F622" s="3"/>
      <c r="G622" s="7"/>
      <c r="H622" s="7"/>
      <c r="I622" s="3"/>
      <c r="J622" s="3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4"/>
    </row>
    <row r="623" spans="1:45" ht="30" customHeight="1" x14ac:dyDescent="0.25">
      <c r="A623" s="93" t="s">
        <v>1205</v>
      </c>
      <c r="B623" s="93"/>
      <c r="C623" s="93"/>
      <c r="D623" s="3"/>
      <c r="E623" s="3"/>
      <c r="F623" s="3"/>
      <c r="G623" s="7"/>
      <c r="H623" s="7"/>
      <c r="I623" s="3"/>
      <c r="J623" s="3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4"/>
    </row>
    <row r="624" spans="1:45" ht="30" customHeight="1" x14ac:dyDescent="0.25">
      <c r="A624" s="93" t="s">
        <v>1381</v>
      </c>
      <c r="B624" s="93"/>
      <c r="C624" s="93"/>
      <c r="D624" s="3"/>
      <c r="E624" s="3"/>
      <c r="F624" s="3"/>
      <c r="G624" s="7"/>
      <c r="H624" s="7"/>
      <c r="I624" s="3"/>
      <c r="J624" s="3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4"/>
    </row>
    <row r="625" spans="1:40" ht="30" customHeight="1" x14ac:dyDescent="0.25">
      <c r="A625" s="93" t="s">
        <v>1468</v>
      </c>
      <c r="B625" s="93"/>
      <c r="C625" s="93"/>
      <c r="D625" s="3"/>
      <c r="E625" s="3"/>
      <c r="F625" s="3"/>
      <c r="G625" s="7"/>
      <c r="H625" s="7"/>
      <c r="I625" s="3"/>
      <c r="J625" s="3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4"/>
    </row>
    <row r="626" spans="1:40" ht="30" customHeight="1" x14ac:dyDescent="0.25">
      <c r="A626" s="3"/>
      <c r="B626" s="3"/>
      <c r="C626" s="3"/>
      <c r="D626" s="3"/>
      <c r="E626" s="3"/>
      <c r="F626" s="3"/>
      <c r="G626" s="7"/>
      <c r="H626" s="7"/>
      <c r="I626" s="3"/>
      <c r="J626" s="3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4"/>
    </row>
    <row r="627" spans="1:40" ht="30" customHeight="1" x14ac:dyDescent="0.25">
      <c r="A627" s="3"/>
      <c r="B627" s="3"/>
      <c r="C627" s="3"/>
      <c r="D627" s="3"/>
      <c r="E627" s="3"/>
      <c r="F627" s="3"/>
      <c r="G627" s="7"/>
      <c r="H627" s="7"/>
      <c r="I627" s="3"/>
      <c r="J627" s="3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4"/>
    </row>
    <row r="628" spans="1:40" ht="30" customHeight="1" x14ac:dyDescent="0.25">
      <c r="A628" s="3"/>
      <c r="B628" s="3"/>
      <c r="C628" s="3"/>
      <c r="D628" s="3"/>
      <c r="E628" s="3"/>
      <c r="F628" s="3"/>
      <c r="G628" s="7"/>
      <c r="H628" s="7"/>
      <c r="I628" s="3"/>
      <c r="J628" s="3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4"/>
    </row>
    <row r="629" spans="1:40" ht="30" customHeight="1" x14ac:dyDescent="0.25">
      <c r="A629" s="3"/>
      <c r="B629" s="3"/>
      <c r="C629" s="3"/>
      <c r="D629" s="3"/>
      <c r="E629" s="3"/>
      <c r="F629" s="3"/>
      <c r="G629" s="7"/>
      <c r="H629" s="7"/>
      <c r="I629" s="3"/>
      <c r="J629" s="3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4"/>
    </row>
    <row r="630" spans="1:40" ht="30" customHeight="1" x14ac:dyDescent="0.25">
      <c r="A630" s="3"/>
      <c r="B630" s="3"/>
      <c r="C630" s="3"/>
      <c r="D630" s="3"/>
      <c r="E630" s="3"/>
      <c r="F630" s="3"/>
      <c r="G630" s="7"/>
      <c r="H630" s="7"/>
      <c r="I630" s="3"/>
      <c r="J630" s="3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4"/>
    </row>
    <row r="631" spans="1:40" ht="30" customHeight="1" x14ac:dyDescent="0.25">
      <c r="A631" s="3"/>
      <c r="B631" s="3"/>
      <c r="C631" s="3"/>
      <c r="D631" s="3"/>
      <c r="E631" s="3"/>
      <c r="F631" s="3"/>
      <c r="G631" s="7"/>
      <c r="H631" s="7"/>
      <c r="I631" s="3"/>
      <c r="J631" s="3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4"/>
    </row>
    <row r="632" spans="1:40" ht="30" customHeight="1" x14ac:dyDescent="0.25">
      <c r="A632" s="3"/>
      <c r="B632" s="3"/>
      <c r="C632" s="3"/>
      <c r="D632" s="3"/>
      <c r="E632" s="3"/>
      <c r="F632" s="3"/>
      <c r="G632" s="7"/>
      <c r="H632" s="7"/>
      <c r="I632" s="3"/>
      <c r="J632" s="3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4"/>
    </row>
    <row r="633" spans="1:40" ht="30" customHeight="1" x14ac:dyDescent="0.25">
      <c r="A633" s="3"/>
      <c r="B633" s="3"/>
      <c r="C633" s="3"/>
      <c r="D633" s="3"/>
      <c r="E633" s="3"/>
      <c r="F633" s="3"/>
      <c r="G633" s="7"/>
      <c r="H633" s="7"/>
      <c r="I633" s="3"/>
      <c r="J633" s="3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4"/>
    </row>
    <row r="634" spans="1:40" ht="30" customHeight="1" x14ac:dyDescent="0.25">
      <c r="A634" s="3"/>
      <c r="B634" s="3"/>
      <c r="C634" s="3"/>
      <c r="D634" s="3"/>
      <c r="E634" s="3"/>
      <c r="F634" s="3"/>
      <c r="G634" s="7"/>
      <c r="H634" s="7"/>
      <c r="I634" s="3"/>
      <c r="J634" s="3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4"/>
    </row>
    <row r="635" spans="1:40" ht="30" customHeight="1" x14ac:dyDescent="0.25">
      <c r="A635" s="3"/>
      <c r="B635" s="3"/>
      <c r="C635" s="3"/>
      <c r="D635" s="3"/>
      <c r="E635" s="3"/>
      <c r="F635" s="3"/>
      <c r="G635" s="7"/>
      <c r="H635" s="7"/>
      <c r="I635" s="3"/>
      <c r="J635" s="3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4"/>
    </row>
    <row r="636" spans="1:40" ht="30" customHeight="1" x14ac:dyDescent="0.25">
      <c r="A636" s="3"/>
      <c r="B636" s="3"/>
      <c r="C636" s="3"/>
      <c r="D636" s="3"/>
      <c r="E636" s="3"/>
      <c r="F636" s="3"/>
      <c r="G636" s="7"/>
      <c r="H636" s="7"/>
      <c r="I636" s="3"/>
      <c r="J636" s="3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4"/>
    </row>
    <row r="637" spans="1:40" ht="30" customHeight="1" x14ac:dyDescent="0.25">
      <c r="A637" s="3"/>
      <c r="B637" s="3"/>
      <c r="C637" s="3"/>
      <c r="D637" s="3"/>
      <c r="E637" s="3"/>
      <c r="F637" s="3"/>
      <c r="G637" s="7"/>
      <c r="H637" s="7"/>
      <c r="I637" s="3"/>
      <c r="J637" s="3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4"/>
    </row>
    <row r="638" spans="1:40" ht="30" customHeight="1" x14ac:dyDescent="0.25">
      <c r="A638" s="3"/>
      <c r="B638" s="3"/>
      <c r="C638" s="3"/>
      <c r="D638" s="3"/>
      <c r="E638" s="3"/>
      <c r="F638" s="3"/>
      <c r="G638" s="7"/>
      <c r="H638" s="7"/>
      <c r="I638" s="3"/>
      <c r="J638" s="3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4"/>
    </row>
    <row r="639" spans="1:40" ht="30" customHeight="1" x14ac:dyDescent="0.25">
      <c r="A639" s="3"/>
      <c r="B639" s="3"/>
      <c r="C639" s="3"/>
      <c r="D639" s="3"/>
      <c r="E639" s="3"/>
      <c r="F639" s="3"/>
      <c r="G639" s="7"/>
      <c r="H639" s="7"/>
      <c r="I639" s="3"/>
      <c r="J639" s="3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4"/>
    </row>
    <row r="640" spans="1:40" ht="30" customHeight="1" x14ac:dyDescent="0.25">
      <c r="A640" s="3"/>
      <c r="B640" s="3"/>
      <c r="C640" s="3"/>
      <c r="D640" s="3"/>
      <c r="E640" s="3"/>
      <c r="F640" s="3"/>
      <c r="G640" s="7"/>
      <c r="H640" s="7"/>
      <c r="I640" s="3"/>
      <c r="J640" s="3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4"/>
    </row>
    <row r="641" spans="1:40" ht="30" customHeight="1" x14ac:dyDescent="0.25">
      <c r="A641" s="3"/>
      <c r="B641" s="3"/>
      <c r="C641" s="3"/>
      <c r="D641" s="3"/>
      <c r="E641" s="3"/>
      <c r="F641" s="3"/>
      <c r="G641" s="7"/>
      <c r="H641" s="7"/>
      <c r="I641" s="3"/>
      <c r="J641" s="3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4"/>
    </row>
    <row r="642" spans="1:40" ht="30" customHeight="1" x14ac:dyDescent="0.25">
      <c r="A642" s="3"/>
      <c r="B642" s="3"/>
      <c r="C642" s="3"/>
      <c r="D642" s="3"/>
      <c r="E642" s="3"/>
      <c r="F642" s="3"/>
      <c r="G642" s="7"/>
      <c r="H642" s="7"/>
      <c r="I642" s="3"/>
      <c r="J642" s="3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4"/>
    </row>
    <row r="643" spans="1:40" ht="30" customHeight="1" x14ac:dyDescent="0.25">
      <c r="A643" s="3"/>
      <c r="B643" s="3"/>
      <c r="C643" s="3"/>
      <c r="D643" s="3"/>
      <c r="E643" s="3"/>
      <c r="F643" s="3"/>
      <c r="G643" s="7"/>
      <c r="H643" s="7"/>
      <c r="I643" s="3"/>
      <c r="J643" s="3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4"/>
    </row>
    <row r="644" spans="1:40" ht="30" customHeight="1" x14ac:dyDescent="0.25">
      <c r="A644" s="3"/>
      <c r="B644" s="3"/>
      <c r="C644" s="3"/>
      <c r="D644" s="3"/>
      <c r="E644" s="3"/>
      <c r="F644" s="3"/>
      <c r="G644" s="7"/>
      <c r="H644" s="7"/>
      <c r="I644" s="3"/>
      <c r="J644" s="3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4"/>
    </row>
    <row r="645" spans="1:40" ht="30" customHeight="1" x14ac:dyDescent="0.25">
      <c r="A645" s="3"/>
      <c r="B645" s="3"/>
      <c r="C645" s="3"/>
      <c r="D645" s="3"/>
      <c r="E645" s="3"/>
      <c r="F645" s="3"/>
      <c r="G645" s="7"/>
      <c r="H645" s="7"/>
      <c r="I645" s="3"/>
      <c r="J645" s="3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4"/>
    </row>
    <row r="646" spans="1:40" ht="30" customHeight="1" x14ac:dyDescent="0.25">
      <c r="A646" s="3"/>
      <c r="B646" s="3"/>
      <c r="C646" s="3"/>
      <c r="D646" s="3"/>
      <c r="E646" s="3"/>
      <c r="F646" s="3"/>
      <c r="G646" s="7"/>
      <c r="H646" s="7"/>
      <c r="I646" s="3"/>
      <c r="J646" s="3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4"/>
    </row>
    <row r="647" spans="1:40" ht="30" customHeight="1" x14ac:dyDescent="0.25">
      <c r="A647" s="3"/>
      <c r="B647" s="3"/>
      <c r="C647" s="3"/>
      <c r="D647" s="3"/>
      <c r="E647" s="3"/>
      <c r="F647" s="3"/>
      <c r="G647" s="7"/>
      <c r="H647" s="7"/>
      <c r="I647" s="3"/>
      <c r="J647" s="3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4"/>
    </row>
    <row r="648" spans="1:40" ht="30" customHeight="1" x14ac:dyDescent="0.25">
      <c r="A648" s="3"/>
      <c r="B648" s="3"/>
      <c r="C648" s="3"/>
      <c r="D648" s="3"/>
      <c r="E648" s="3"/>
      <c r="F648" s="3"/>
      <c r="G648" s="7"/>
      <c r="H648" s="7"/>
      <c r="I648" s="3"/>
      <c r="J648" s="3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4"/>
    </row>
    <row r="649" spans="1:40" ht="30" customHeight="1" x14ac:dyDescent="0.25">
      <c r="A649" s="3"/>
      <c r="B649" s="3"/>
      <c r="C649" s="3"/>
      <c r="D649" s="3"/>
      <c r="E649" s="3"/>
      <c r="F649" s="3"/>
      <c r="G649" s="7"/>
      <c r="H649" s="7"/>
      <c r="I649" s="3"/>
      <c r="J649" s="3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4"/>
    </row>
    <row r="650" spans="1:40" ht="30" customHeight="1" x14ac:dyDescent="0.25">
      <c r="A650" s="3"/>
      <c r="B650" s="3"/>
      <c r="C650" s="3"/>
      <c r="D650" s="3"/>
      <c r="E650" s="3"/>
      <c r="F650" s="3"/>
      <c r="G650" s="7"/>
      <c r="H650" s="7"/>
      <c r="I650" s="3"/>
      <c r="J650" s="3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4"/>
    </row>
    <row r="651" spans="1:40" ht="30" customHeight="1" x14ac:dyDescent="0.25">
      <c r="A651" s="3"/>
      <c r="B651" s="3"/>
      <c r="C651" s="3"/>
      <c r="D651" s="3"/>
      <c r="E651" s="3"/>
      <c r="F651" s="3"/>
      <c r="G651" s="7"/>
      <c r="H651" s="7"/>
      <c r="I651" s="3"/>
      <c r="J651" s="3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4"/>
    </row>
    <row r="652" spans="1:40" ht="30" customHeight="1" x14ac:dyDescent="0.25">
      <c r="A652" s="3"/>
      <c r="B652" s="3"/>
      <c r="C652" s="3"/>
      <c r="D652" s="3"/>
      <c r="E652" s="3"/>
      <c r="F652" s="3"/>
      <c r="G652" s="7"/>
      <c r="H652" s="7"/>
      <c r="I652" s="3"/>
      <c r="J652" s="3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4"/>
    </row>
    <row r="653" spans="1:40" ht="30" customHeight="1" x14ac:dyDescent="0.25">
      <c r="A653" s="3"/>
      <c r="B653" s="3"/>
      <c r="C653" s="3"/>
      <c r="D653" s="3"/>
      <c r="E653" s="3"/>
      <c r="F653" s="3"/>
      <c r="G653" s="7"/>
      <c r="H653" s="7"/>
      <c r="I653" s="3"/>
      <c r="J653" s="3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4"/>
    </row>
    <row r="654" spans="1:40" ht="30" customHeight="1" x14ac:dyDescent="0.25">
      <c r="A654" s="3"/>
      <c r="B654" s="3"/>
      <c r="C654" s="3"/>
      <c r="D654" s="3"/>
      <c r="E654" s="3"/>
      <c r="F654" s="3"/>
      <c r="G654" s="7"/>
      <c r="H654" s="7"/>
      <c r="I654" s="3"/>
      <c r="J654" s="3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4"/>
    </row>
    <row r="655" spans="1:40" ht="30" customHeight="1" x14ac:dyDescent="0.25">
      <c r="A655" s="3"/>
      <c r="B655" s="3"/>
      <c r="C655" s="3"/>
      <c r="D655" s="3"/>
      <c r="E655" s="3"/>
      <c r="F655" s="3"/>
      <c r="G655" s="7"/>
      <c r="H655" s="7"/>
      <c r="I655" s="3"/>
      <c r="J655" s="3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4"/>
    </row>
    <row r="656" spans="1:40" ht="30" customHeight="1" x14ac:dyDescent="0.25">
      <c r="A656" s="3"/>
      <c r="B656" s="3"/>
      <c r="C656" s="3"/>
      <c r="D656" s="3"/>
      <c r="E656" s="3"/>
      <c r="F656" s="3"/>
      <c r="G656" s="7"/>
      <c r="H656" s="7"/>
      <c r="I656" s="3"/>
      <c r="J656" s="3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4"/>
    </row>
    <row r="657" spans="1:40" ht="30" customHeight="1" x14ac:dyDescent="0.25">
      <c r="A657" s="3"/>
      <c r="B657" s="3"/>
      <c r="C657" s="3"/>
      <c r="D657" s="3"/>
      <c r="E657" s="3"/>
      <c r="F657" s="3"/>
      <c r="G657" s="7"/>
      <c r="H657" s="7"/>
      <c r="I657" s="3"/>
      <c r="J657" s="3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4"/>
    </row>
    <row r="658" spans="1:40" ht="30" customHeight="1" x14ac:dyDescent="0.25">
      <c r="A658" s="3"/>
      <c r="B658" s="3"/>
      <c r="C658" s="3"/>
      <c r="D658" s="3"/>
      <c r="E658" s="3"/>
      <c r="F658" s="3"/>
      <c r="G658" s="7"/>
      <c r="H658" s="7"/>
      <c r="I658" s="3"/>
      <c r="J658" s="3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4"/>
    </row>
    <row r="659" spans="1:40" ht="30" customHeight="1" x14ac:dyDescent="0.25">
      <c r="A659" s="3"/>
      <c r="B659" s="3"/>
      <c r="C659" s="3"/>
      <c r="D659" s="3"/>
      <c r="E659" s="3"/>
      <c r="F659" s="3"/>
      <c r="G659" s="7"/>
      <c r="H659" s="7"/>
      <c r="I659" s="3"/>
      <c r="J659" s="3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4"/>
    </row>
    <row r="660" spans="1:40" ht="30" customHeight="1" x14ac:dyDescent="0.25">
      <c r="A660" s="3"/>
      <c r="B660" s="3"/>
      <c r="C660" s="3"/>
      <c r="D660" s="3"/>
      <c r="E660" s="3"/>
      <c r="F660" s="3"/>
      <c r="G660" s="7"/>
      <c r="H660" s="7"/>
      <c r="I660" s="3"/>
      <c r="J660" s="3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4"/>
    </row>
    <row r="661" spans="1:40" ht="30" customHeight="1" x14ac:dyDescent="0.25">
      <c r="A661" s="3"/>
      <c r="B661" s="3"/>
      <c r="C661" s="3"/>
      <c r="D661" s="3"/>
      <c r="E661" s="3"/>
      <c r="F661" s="3"/>
      <c r="G661" s="7"/>
      <c r="H661" s="7"/>
      <c r="I661" s="3"/>
      <c r="J661" s="3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4"/>
    </row>
    <row r="662" spans="1:40" ht="30" customHeight="1" x14ac:dyDescent="0.25">
      <c r="A662" s="3"/>
      <c r="B662" s="3"/>
      <c r="C662" s="3"/>
      <c r="D662" s="3"/>
      <c r="E662" s="3"/>
      <c r="F662" s="3"/>
      <c r="G662" s="7"/>
      <c r="H662" s="7"/>
      <c r="I662" s="3"/>
      <c r="J662" s="3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4"/>
    </row>
    <row r="663" spans="1:40" ht="30" customHeight="1" x14ac:dyDescent="0.25">
      <c r="A663" s="3"/>
      <c r="B663" s="3"/>
      <c r="C663" s="3"/>
      <c r="D663" s="3"/>
      <c r="E663" s="3"/>
      <c r="F663" s="3"/>
      <c r="G663" s="7"/>
      <c r="H663" s="7"/>
      <c r="I663" s="3"/>
      <c r="J663" s="3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4"/>
    </row>
    <row r="664" spans="1:40" ht="30" customHeight="1" x14ac:dyDescent="0.25">
      <c r="A664" s="3"/>
      <c r="B664" s="3"/>
      <c r="C664" s="3"/>
      <c r="D664" s="3"/>
      <c r="E664" s="3"/>
      <c r="F664" s="3"/>
      <c r="G664" s="7"/>
      <c r="H664" s="7"/>
      <c r="I664" s="3"/>
      <c r="J664" s="3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4"/>
    </row>
    <row r="665" spans="1:40" ht="30" customHeight="1" x14ac:dyDescent="0.25">
      <c r="A665" s="3"/>
      <c r="B665" s="3"/>
      <c r="C665" s="3"/>
      <c r="D665" s="3"/>
      <c r="E665" s="3"/>
      <c r="F665" s="3"/>
      <c r="G665" s="7"/>
      <c r="H665" s="7"/>
      <c r="I665" s="3"/>
      <c r="J665" s="3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4"/>
    </row>
    <row r="666" spans="1:40" ht="30" customHeight="1" x14ac:dyDescent="0.25">
      <c r="A666" s="3"/>
      <c r="B666" s="3"/>
      <c r="C666" s="3"/>
      <c r="D666" s="3"/>
      <c r="E666" s="3"/>
      <c r="F666" s="3"/>
      <c r="G666" s="7"/>
      <c r="H666" s="7"/>
      <c r="I666" s="3"/>
      <c r="J666" s="3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4"/>
    </row>
    <row r="667" spans="1:40" ht="30" customHeight="1" x14ac:dyDescent="0.25">
      <c r="A667" s="3"/>
      <c r="B667" s="3"/>
      <c r="C667" s="3"/>
      <c r="D667" s="3"/>
      <c r="E667" s="3"/>
      <c r="F667" s="3"/>
      <c r="G667" s="7"/>
      <c r="H667" s="7"/>
      <c r="I667" s="3"/>
      <c r="J667" s="3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4"/>
    </row>
    <row r="668" spans="1:40" ht="30" customHeight="1" x14ac:dyDescent="0.25">
      <c r="A668" s="3"/>
      <c r="B668" s="3"/>
      <c r="C668" s="3"/>
      <c r="D668" s="3"/>
      <c r="E668" s="3"/>
      <c r="F668" s="3"/>
      <c r="G668" s="7"/>
      <c r="H668" s="7"/>
      <c r="I668" s="3"/>
      <c r="J668" s="3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4"/>
    </row>
    <row r="669" spans="1:40" ht="30" customHeight="1" x14ac:dyDescent="0.25">
      <c r="A669" s="3"/>
      <c r="B669" s="3"/>
      <c r="C669" s="3"/>
      <c r="D669" s="3"/>
      <c r="E669" s="3"/>
      <c r="F669" s="3"/>
      <c r="G669" s="7"/>
      <c r="H669" s="7"/>
      <c r="I669" s="3"/>
      <c r="J669" s="3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4"/>
    </row>
    <row r="670" spans="1:40" ht="30" customHeight="1" x14ac:dyDescent="0.25">
      <c r="A670" s="3"/>
      <c r="B670" s="3"/>
      <c r="C670" s="3"/>
      <c r="D670" s="3"/>
      <c r="E670" s="3"/>
      <c r="F670" s="3"/>
      <c r="G670" s="7"/>
      <c r="H670" s="7"/>
      <c r="I670" s="3"/>
      <c r="J670" s="3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4"/>
    </row>
    <row r="671" spans="1:40" ht="30" customHeight="1" x14ac:dyDescent="0.25">
      <c r="A671" s="3"/>
      <c r="B671" s="3"/>
      <c r="C671" s="3"/>
      <c r="D671" s="3"/>
      <c r="E671" s="3"/>
      <c r="F671" s="3"/>
      <c r="G671" s="7"/>
      <c r="H671" s="7"/>
      <c r="I671" s="3"/>
      <c r="J671" s="3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4"/>
    </row>
    <row r="672" spans="1:40" ht="30" customHeight="1" x14ac:dyDescent="0.25">
      <c r="A672" s="3"/>
      <c r="B672" s="3"/>
      <c r="C672" s="3"/>
      <c r="D672" s="3"/>
      <c r="E672" s="3"/>
      <c r="F672" s="3"/>
      <c r="G672" s="7"/>
      <c r="H672" s="7"/>
      <c r="I672" s="3"/>
      <c r="J672" s="3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4"/>
    </row>
    <row r="673" spans="1:40" ht="30" customHeight="1" x14ac:dyDescent="0.25">
      <c r="A673" s="3"/>
      <c r="B673" s="3"/>
      <c r="C673" s="3"/>
      <c r="D673" s="3"/>
      <c r="E673" s="3"/>
      <c r="F673" s="3"/>
      <c r="G673" s="7"/>
      <c r="H673" s="7"/>
      <c r="I673" s="3"/>
      <c r="J673" s="3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4"/>
    </row>
    <row r="674" spans="1:40" ht="30" customHeight="1" x14ac:dyDescent="0.25">
      <c r="A674" s="3"/>
      <c r="B674" s="3"/>
      <c r="C674" s="3"/>
      <c r="D674" s="3"/>
      <c r="E674" s="3"/>
      <c r="F674" s="3"/>
      <c r="G674" s="7"/>
      <c r="H674" s="7"/>
      <c r="I674" s="3"/>
      <c r="J674" s="3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4"/>
    </row>
    <row r="675" spans="1:40" ht="30" customHeight="1" x14ac:dyDescent="0.25">
      <c r="A675" s="3"/>
      <c r="B675" s="3"/>
      <c r="C675" s="3"/>
      <c r="D675" s="3"/>
      <c r="E675" s="3"/>
      <c r="F675" s="3"/>
      <c r="G675" s="7"/>
      <c r="H675" s="7"/>
      <c r="I675" s="3"/>
      <c r="J675" s="3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4"/>
    </row>
    <row r="676" spans="1:40" ht="30" customHeight="1" x14ac:dyDescent="0.25">
      <c r="A676" s="3"/>
      <c r="B676" s="3"/>
      <c r="C676" s="3"/>
      <c r="D676" s="3"/>
      <c r="E676" s="3"/>
      <c r="F676" s="3"/>
      <c r="G676" s="7"/>
      <c r="H676" s="7"/>
      <c r="I676" s="3"/>
      <c r="J676" s="3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4"/>
    </row>
    <row r="677" spans="1:40" ht="30" customHeight="1" x14ac:dyDescent="0.25">
      <c r="A677" s="3"/>
      <c r="B677" s="3"/>
      <c r="C677" s="3"/>
      <c r="D677" s="3"/>
      <c r="E677" s="3"/>
      <c r="F677" s="3"/>
      <c r="G677" s="7"/>
      <c r="H677" s="7"/>
      <c r="I677" s="3"/>
      <c r="J677" s="3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4"/>
    </row>
    <row r="678" spans="1:40" ht="30" customHeight="1" x14ac:dyDescent="0.25">
      <c r="A678" s="3"/>
      <c r="B678" s="3"/>
      <c r="C678" s="3"/>
      <c r="D678" s="3"/>
      <c r="E678" s="3"/>
      <c r="F678" s="3"/>
      <c r="G678" s="7"/>
      <c r="H678" s="7"/>
      <c r="I678" s="3"/>
      <c r="J678" s="3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4"/>
    </row>
    <row r="679" spans="1:40" ht="30" customHeight="1" x14ac:dyDescent="0.25">
      <c r="A679" s="3"/>
      <c r="B679" s="3"/>
      <c r="C679" s="3"/>
      <c r="D679" s="3"/>
      <c r="E679" s="3"/>
      <c r="F679" s="3"/>
      <c r="G679" s="7"/>
      <c r="H679" s="7"/>
      <c r="I679" s="3"/>
      <c r="J679" s="3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4"/>
    </row>
    <row r="680" spans="1:40" ht="30" customHeight="1" x14ac:dyDescent="0.25">
      <c r="A680" s="3"/>
      <c r="B680" s="3"/>
      <c r="C680" s="3"/>
      <c r="D680" s="3"/>
      <c r="E680" s="3"/>
      <c r="F680" s="3"/>
      <c r="G680" s="7"/>
      <c r="H680" s="7"/>
      <c r="I680" s="3"/>
      <c r="J680" s="3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4"/>
    </row>
    <row r="681" spans="1:40" ht="30" customHeight="1" x14ac:dyDescent="0.25">
      <c r="A681" s="3"/>
      <c r="B681" s="3"/>
      <c r="C681" s="3"/>
      <c r="D681" s="3"/>
      <c r="E681" s="3"/>
      <c r="F681" s="3"/>
      <c r="G681" s="7"/>
      <c r="H681" s="7"/>
      <c r="I681" s="3"/>
      <c r="J681" s="3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4"/>
    </row>
    <row r="682" spans="1:40" ht="30" customHeight="1" x14ac:dyDescent="0.25">
      <c r="A682" s="3"/>
      <c r="B682" s="3"/>
      <c r="C682" s="3"/>
      <c r="D682" s="3"/>
      <c r="E682" s="3"/>
      <c r="F682" s="3"/>
      <c r="G682" s="7"/>
      <c r="H682" s="7"/>
      <c r="I682" s="3"/>
      <c r="J682" s="3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4"/>
    </row>
    <row r="683" spans="1:40" ht="30" customHeight="1" x14ac:dyDescent="0.25">
      <c r="A683" s="3"/>
      <c r="B683" s="3"/>
      <c r="C683" s="3"/>
      <c r="D683" s="3"/>
      <c r="E683" s="3"/>
      <c r="F683" s="3"/>
      <c r="G683" s="7"/>
      <c r="H683" s="7"/>
      <c r="I683" s="3"/>
      <c r="J683" s="3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4"/>
    </row>
    <row r="684" spans="1:40" ht="30" customHeight="1" x14ac:dyDescent="0.25">
      <c r="A684" s="3"/>
      <c r="B684" s="3"/>
      <c r="C684" s="3"/>
      <c r="D684" s="3"/>
      <c r="E684" s="3"/>
      <c r="F684" s="3"/>
      <c r="G684" s="7"/>
      <c r="H684" s="7"/>
      <c r="I684" s="3"/>
      <c r="J684" s="3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4"/>
    </row>
    <row r="685" spans="1:40" ht="30" customHeight="1" x14ac:dyDescent="0.25">
      <c r="A685" s="3"/>
      <c r="B685" s="3"/>
      <c r="C685" s="3"/>
      <c r="D685" s="3"/>
      <c r="E685" s="3"/>
      <c r="F685" s="3"/>
      <c r="G685" s="7"/>
      <c r="H685" s="7"/>
      <c r="I685" s="3"/>
      <c r="J685" s="3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4"/>
    </row>
    <row r="686" spans="1:40" ht="30" customHeight="1" x14ac:dyDescent="0.25">
      <c r="A686" s="3"/>
      <c r="B686" s="3"/>
      <c r="C686" s="3"/>
      <c r="D686" s="3"/>
      <c r="E686" s="3"/>
      <c r="F686" s="3"/>
      <c r="G686" s="7"/>
      <c r="H686" s="7"/>
      <c r="I686" s="3"/>
      <c r="J686" s="3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4"/>
    </row>
    <row r="687" spans="1:40" ht="30" customHeight="1" x14ac:dyDescent="0.25">
      <c r="A687" s="3"/>
      <c r="B687" s="3"/>
      <c r="C687" s="3"/>
      <c r="D687" s="3"/>
      <c r="E687" s="3"/>
      <c r="F687" s="3"/>
      <c r="G687" s="7"/>
      <c r="H687" s="7"/>
      <c r="I687" s="3"/>
      <c r="J687" s="3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4"/>
    </row>
    <row r="688" spans="1:40" ht="30" customHeight="1" x14ac:dyDescent="0.25">
      <c r="A688" s="3"/>
      <c r="B688" s="3"/>
      <c r="C688" s="3"/>
      <c r="D688" s="3"/>
      <c r="E688" s="3"/>
      <c r="F688" s="3"/>
      <c r="G688" s="7"/>
      <c r="H688" s="7"/>
      <c r="I688" s="3"/>
      <c r="J688" s="3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4"/>
    </row>
    <row r="689" spans="1:40" ht="30" customHeight="1" x14ac:dyDescent="0.25">
      <c r="A689" s="3"/>
      <c r="B689" s="3"/>
      <c r="C689" s="3"/>
      <c r="D689" s="3"/>
      <c r="E689" s="3"/>
      <c r="F689" s="3"/>
      <c r="G689" s="7"/>
      <c r="H689" s="7"/>
      <c r="I689" s="3"/>
      <c r="J689" s="3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4"/>
    </row>
    <row r="690" spans="1:40" ht="30" customHeight="1" x14ac:dyDescent="0.25">
      <c r="A690" s="3"/>
      <c r="B690" s="3"/>
      <c r="C690" s="3"/>
      <c r="D690" s="3"/>
      <c r="E690" s="3"/>
      <c r="F690" s="3"/>
      <c r="G690" s="7"/>
      <c r="H690" s="7"/>
      <c r="I690" s="3"/>
      <c r="J690" s="3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4"/>
    </row>
    <row r="691" spans="1:40" ht="30" customHeight="1" x14ac:dyDescent="0.25">
      <c r="A691" s="3"/>
      <c r="B691" s="3"/>
      <c r="C691" s="3"/>
      <c r="D691" s="3"/>
      <c r="E691" s="3"/>
      <c r="F691" s="3"/>
      <c r="G691" s="7"/>
      <c r="H691" s="7"/>
      <c r="I691" s="3"/>
      <c r="J691" s="3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4"/>
    </row>
    <row r="692" spans="1:40" ht="30" customHeight="1" x14ac:dyDescent="0.25">
      <c r="A692" s="3"/>
      <c r="B692" s="3"/>
      <c r="C692" s="3"/>
      <c r="D692" s="3"/>
      <c r="E692" s="3"/>
      <c r="F692" s="3"/>
      <c r="G692" s="7"/>
      <c r="H692" s="7"/>
      <c r="I692" s="3"/>
      <c r="J692" s="3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4"/>
    </row>
    <row r="693" spans="1:40" ht="30" customHeight="1" x14ac:dyDescent="0.25">
      <c r="A693" s="3"/>
      <c r="B693" s="3"/>
      <c r="C693" s="3"/>
      <c r="D693" s="3"/>
      <c r="E693" s="3"/>
      <c r="F693" s="3"/>
      <c r="G693" s="7"/>
      <c r="H693" s="7"/>
      <c r="I693" s="3"/>
      <c r="J693" s="3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4"/>
    </row>
    <row r="694" spans="1:40" ht="30" customHeight="1" x14ac:dyDescent="0.25">
      <c r="A694" s="3"/>
      <c r="B694" s="3"/>
      <c r="C694" s="3"/>
      <c r="D694" s="3"/>
      <c r="E694" s="3"/>
      <c r="F694" s="3"/>
      <c r="G694" s="7"/>
      <c r="H694" s="7"/>
      <c r="I694" s="3"/>
      <c r="J694" s="3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4"/>
    </row>
    <row r="695" spans="1:40" ht="30" customHeight="1" x14ac:dyDescent="0.25">
      <c r="A695" s="3"/>
      <c r="B695" s="3"/>
      <c r="C695" s="3"/>
      <c r="D695" s="3"/>
      <c r="E695" s="3"/>
      <c r="F695" s="3"/>
      <c r="G695" s="7"/>
      <c r="H695" s="7"/>
      <c r="I695" s="3"/>
      <c r="J695" s="3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4"/>
    </row>
    <row r="696" spans="1:40" ht="30" customHeight="1" x14ac:dyDescent="0.25">
      <c r="A696" s="3"/>
      <c r="B696" s="3"/>
      <c r="C696" s="3"/>
      <c r="D696" s="3"/>
      <c r="E696" s="3"/>
      <c r="F696" s="3"/>
      <c r="G696" s="7"/>
      <c r="H696" s="7"/>
      <c r="I696" s="3"/>
      <c r="J696" s="3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4"/>
    </row>
    <row r="697" spans="1:40" ht="30" customHeight="1" x14ac:dyDescent="0.25">
      <c r="A697" s="3"/>
      <c r="B697" s="3"/>
      <c r="C697" s="3"/>
      <c r="D697" s="3"/>
      <c r="E697" s="3"/>
      <c r="F697" s="3"/>
      <c r="G697" s="7"/>
      <c r="H697" s="7"/>
      <c r="I697" s="3"/>
      <c r="J697" s="3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4"/>
    </row>
    <row r="698" spans="1:40" ht="30" customHeight="1" x14ac:dyDescent="0.25">
      <c r="A698" s="3"/>
      <c r="B698" s="3"/>
      <c r="C698" s="3"/>
      <c r="D698" s="3"/>
      <c r="E698" s="3"/>
      <c r="F698" s="3"/>
      <c r="G698" s="7"/>
      <c r="H698" s="7"/>
      <c r="I698" s="3"/>
      <c r="J698" s="3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4"/>
    </row>
    <row r="699" spans="1:40" ht="30" customHeight="1" x14ac:dyDescent="0.25">
      <c r="A699" s="3"/>
      <c r="B699" s="3"/>
      <c r="C699" s="3"/>
      <c r="D699" s="3"/>
      <c r="E699" s="3"/>
      <c r="F699" s="3"/>
      <c r="G699" s="7"/>
      <c r="H699" s="7"/>
      <c r="I699" s="3"/>
      <c r="J699" s="3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4"/>
    </row>
    <row r="700" spans="1:40" ht="30" customHeight="1" x14ac:dyDescent="0.25">
      <c r="A700" s="3"/>
      <c r="B700" s="3"/>
      <c r="C700" s="3"/>
      <c r="D700" s="3"/>
      <c r="E700" s="3"/>
      <c r="F700" s="3"/>
      <c r="G700" s="7"/>
      <c r="H700" s="7"/>
      <c r="I700" s="3"/>
      <c r="J700" s="3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4"/>
    </row>
    <row r="701" spans="1:40" ht="30" customHeight="1" x14ac:dyDescent="0.25">
      <c r="A701" s="3"/>
      <c r="B701" s="3"/>
      <c r="C701" s="3"/>
      <c r="D701" s="3"/>
      <c r="E701" s="3"/>
      <c r="F701" s="3"/>
      <c r="G701" s="7"/>
      <c r="H701" s="7"/>
      <c r="I701" s="3"/>
      <c r="J701" s="3"/>
      <c r="K701" s="6"/>
      <c r="L701" s="3"/>
      <c r="M701" s="3"/>
      <c r="N701" s="3"/>
      <c r="O701" s="3"/>
      <c r="P701" s="3"/>
      <c r="Q701" s="14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</row>
    <row r="702" spans="1:40" ht="30" customHeight="1" x14ac:dyDescent="0.25">
      <c r="A702" s="3"/>
      <c r="B702" s="3"/>
      <c r="C702" s="3"/>
      <c r="D702" s="3"/>
      <c r="E702" s="3"/>
      <c r="F702" s="3"/>
      <c r="G702" s="7"/>
      <c r="H702" s="7"/>
      <c r="I702" s="3"/>
      <c r="J702" s="3"/>
      <c r="K702" s="6"/>
      <c r="L702" s="3"/>
      <c r="M702" s="3"/>
      <c r="N702" s="3"/>
      <c r="O702" s="3"/>
      <c r="P702" s="3"/>
      <c r="Q702" s="4"/>
    </row>
    <row r="703" spans="1:40" ht="30" customHeight="1" x14ac:dyDescent="0.25">
      <c r="A703" s="3"/>
      <c r="B703" s="3"/>
      <c r="C703" s="3"/>
      <c r="D703" s="3"/>
      <c r="E703" s="3"/>
      <c r="F703" s="3"/>
      <c r="G703" s="7"/>
      <c r="H703" s="7"/>
      <c r="I703" s="3"/>
      <c r="J703" s="3"/>
      <c r="K703" s="6"/>
      <c r="L703" s="3"/>
      <c r="M703" s="3"/>
      <c r="N703" s="3"/>
      <c r="O703" s="3"/>
      <c r="P703" s="3"/>
      <c r="Q703" s="4"/>
    </row>
    <row r="704" spans="1:40" ht="30" customHeight="1" x14ac:dyDescent="0.25">
      <c r="A704" s="3"/>
      <c r="B704" s="3"/>
      <c r="C704" s="3"/>
      <c r="D704" s="3"/>
      <c r="E704" s="3"/>
      <c r="F704" s="3"/>
      <c r="G704" s="7"/>
      <c r="H704" s="7"/>
      <c r="I704" s="3"/>
      <c r="J704" s="3"/>
      <c r="K704" s="6"/>
      <c r="L704" s="3"/>
      <c r="M704" s="3"/>
      <c r="N704" s="3"/>
      <c r="O704" s="3"/>
      <c r="P704" s="3"/>
      <c r="Q704" s="4"/>
    </row>
    <row r="705" spans="1:17" ht="30" customHeight="1" x14ac:dyDescent="0.25">
      <c r="A705" s="3"/>
      <c r="B705" s="3"/>
      <c r="C705" s="3"/>
      <c r="D705" s="3"/>
      <c r="E705" s="3"/>
      <c r="F705" s="3"/>
      <c r="G705" s="7"/>
      <c r="H705" s="7"/>
      <c r="I705" s="3"/>
      <c r="J705" s="3"/>
      <c r="K705" s="6"/>
      <c r="L705" s="3"/>
      <c r="M705" s="3"/>
      <c r="N705" s="3"/>
      <c r="O705" s="3"/>
      <c r="P705" s="3"/>
      <c r="Q705" s="4"/>
    </row>
    <row r="706" spans="1:17" ht="30" customHeight="1" x14ac:dyDescent="0.25">
      <c r="A706" s="3"/>
      <c r="B706" s="3"/>
      <c r="C706" s="3"/>
      <c r="D706" s="3"/>
      <c r="E706" s="3"/>
      <c r="F706" s="3"/>
      <c r="G706" s="7"/>
      <c r="H706" s="7"/>
      <c r="I706" s="3"/>
      <c r="J706" s="3"/>
      <c r="K706" s="6"/>
      <c r="L706" s="3"/>
      <c r="M706" s="3"/>
      <c r="N706" s="3"/>
      <c r="O706" s="3"/>
      <c r="P706" s="3"/>
      <c r="Q706" s="4"/>
    </row>
    <row r="707" spans="1:17" ht="30" customHeight="1" x14ac:dyDescent="0.25">
      <c r="A707" s="3"/>
      <c r="B707" s="3"/>
      <c r="C707" s="3"/>
      <c r="D707" s="3"/>
      <c r="E707" s="3"/>
      <c r="F707" s="3"/>
      <c r="G707" s="7"/>
      <c r="H707" s="7"/>
      <c r="I707" s="3"/>
      <c r="J707" s="3"/>
      <c r="K707" s="6"/>
      <c r="L707" s="3"/>
      <c r="M707" s="3"/>
      <c r="N707" s="3"/>
      <c r="O707" s="3"/>
      <c r="P707" s="3"/>
      <c r="Q707" s="4"/>
    </row>
    <row r="708" spans="1:17" ht="30" customHeight="1" x14ac:dyDescent="0.25">
      <c r="A708" s="3"/>
      <c r="B708" s="3"/>
      <c r="C708" s="3"/>
      <c r="D708" s="3"/>
      <c r="E708" s="3"/>
      <c r="F708" s="3"/>
      <c r="G708" s="7"/>
      <c r="H708" s="7"/>
      <c r="I708" s="3"/>
      <c r="J708" s="3"/>
      <c r="K708" s="6"/>
      <c r="L708" s="3"/>
      <c r="M708" s="3"/>
      <c r="N708" s="3"/>
      <c r="O708" s="3"/>
      <c r="P708" s="3"/>
      <c r="Q708" s="4"/>
    </row>
    <row r="709" spans="1:17" ht="30" customHeight="1" x14ac:dyDescent="0.25">
      <c r="A709" s="3"/>
      <c r="B709" s="3"/>
      <c r="C709" s="3"/>
      <c r="D709" s="3"/>
      <c r="E709" s="3"/>
      <c r="F709" s="3"/>
      <c r="G709" s="7"/>
      <c r="H709" s="7"/>
      <c r="I709" s="3"/>
      <c r="J709" s="3"/>
      <c r="K709" s="6"/>
      <c r="L709" s="3"/>
      <c r="M709" s="3"/>
      <c r="N709" s="3"/>
      <c r="O709" s="3"/>
      <c r="P709" s="3"/>
      <c r="Q709" s="4"/>
    </row>
    <row r="710" spans="1:17" ht="30" customHeight="1" x14ac:dyDescent="0.25">
      <c r="A710" s="3"/>
      <c r="B710" s="3"/>
      <c r="C710" s="3"/>
      <c r="D710" s="3"/>
      <c r="E710" s="3"/>
      <c r="F710" s="3"/>
      <c r="G710" s="7"/>
      <c r="H710" s="7"/>
      <c r="I710" s="3"/>
      <c r="J710" s="3"/>
      <c r="K710" s="6"/>
      <c r="L710" s="3"/>
      <c r="M710" s="3"/>
      <c r="N710" s="3"/>
      <c r="O710" s="3"/>
      <c r="P710" s="3"/>
      <c r="Q710" s="4"/>
    </row>
    <row r="711" spans="1:17" ht="30" customHeight="1" x14ac:dyDescent="0.25">
      <c r="A711" s="3"/>
      <c r="B711" s="3"/>
      <c r="C711" s="3"/>
      <c r="D711" s="3"/>
      <c r="E711" s="3"/>
      <c r="F711" s="3"/>
      <c r="G711" s="7"/>
      <c r="H711" s="7"/>
      <c r="I711" s="3"/>
      <c r="J711" s="3"/>
      <c r="K711" s="6"/>
      <c r="L711" s="3"/>
      <c r="M711" s="3"/>
      <c r="N711" s="3"/>
      <c r="O711" s="3"/>
      <c r="P711" s="3"/>
      <c r="Q711" s="4"/>
    </row>
    <row r="712" spans="1:17" ht="30" customHeight="1" x14ac:dyDescent="0.25">
      <c r="A712" s="3"/>
      <c r="B712" s="3"/>
      <c r="C712" s="3"/>
      <c r="D712" s="3"/>
      <c r="E712" s="3"/>
      <c r="F712" s="3"/>
      <c r="G712" s="7"/>
      <c r="H712" s="7"/>
      <c r="I712" s="3"/>
      <c r="J712" s="3"/>
      <c r="K712" s="6"/>
      <c r="L712" s="3"/>
      <c r="M712" s="3"/>
      <c r="N712" s="3"/>
      <c r="O712" s="3"/>
      <c r="P712" s="3"/>
      <c r="Q712" s="4"/>
    </row>
    <row r="713" spans="1:17" ht="30" customHeight="1" x14ac:dyDescent="0.25">
      <c r="A713" s="3"/>
      <c r="B713" s="3"/>
      <c r="C713" s="3"/>
      <c r="D713" s="3"/>
      <c r="E713" s="3"/>
      <c r="F713" s="3"/>
      <c r="G713" s="7"/>
      <c r="H713" s="7"/>
      <c r="I713" s="3"/>
      <c r="J713" s="3"/>
      <c r="K713" s="6"/>
      <c r="L713" s="3"/>
      <c r="M713" s="3"/>
      <c r="N713" s="3"/>
      <c r="O713" s="3"/>
      <c r="P713" s="3"/>
      <c r="Q713" s="4"/>
    </row>
    <row r="714" spans="1:17" ht="30" customHeight="1" x14ac:dyDescent="0.25">
      <c r="A714" s="3"/>
      <c r="B714" s="3"/>
      <c r="C714" s="3"/>
      <c r="D714" s="3"/>
      <c r="E714" s="3"/>
      <c r="F714" s="3"/>
      <c r="G714" s="7"/>
      <c r="H714" s="7"/>
      <c r="I714" s="3"/>
      <c r="J714" s="3"/>
      <c r="K714" s="6"/>
      <c r="L714" s="3"/>
      <c r="M714" s="3"/>
      <c r="N714" s="3"/>
      <c r="O714" s="3"/>
      <c r="P714" s="3"/>
      <c r="Q714" s="4"/>
    </row>
    <row r="715" spans="1:17" ht="30" customHeight="1" x14ac:dyDescent="0.25">
      <c r="A715" s="3"/>
      <c r="B715" s="3"/>
      <c r="C715" s="3"/>
      <c r="D715" s="3"/>
      <c r="E715" s="3"/>
      <c r="F715" s="3"/>
      <c r="G715" s="7"/>
      <c r="H715" s="7"/>
      <c r="I715" s="3"/>
      <c r="J715" s="3"/>
      <c r="K715" s="6"/>
      <c r="L715" s="3"/>
      <c r="M715" s="3"/>
      <c r="N715" s="3"/>
      <c r="O715" s="3"/>
      <c r="P715" s="3"/>
      <c r="Q715" s="4"/>
    </row>
    <row r="716" spans="1:17" ht="30" customHeight="1" x14ac:dyDescent="0.25">
      <c r="A716" s="3"/>
      <c r="B716" s="3"/>
      <c r="C716" s="3"/>
      <c r="D716" s="3"/>
      <c r="E716" s="3"/>
      <c r="F716" s="3"/>
      <c r="G716" s="7"/>
      <c r="H716" s="7"/>
      <c r="I716" s="3"/>
      <c r="J716" s="3"/>
      <c r="K716" s="6"/>
      <c r="L716" s="3"/>
      <c r="M716" s="3"/>
      <c r="N716" s="3"/>
      <c r="O716" s="3"/>
      <c r="P716" s="3"/>
      <c r="Q716" s="4"/>
    </row>
    <row r="717" spans="1:17" ht="30" customHeight="1" x14ac:dyDescent="0.25">
      <c r="A717" s="3"/>
      <c r="B717" s="3"/>
      <c r="C717" s="3"/>
      <c r="D717" s="3"/>
      <c r="E717" s="3"/>
      <c r="F717" s="3"/>
      <c r="G717" s="7"/>
      <c r="H717" s="7"/>
      <c r="I717" s="3"/>
      <c r="J717" s="3"/>
      <c r="K717" s="6"/>
      <c r="L717" s="3"/>
      <c r="M717" s="3"/>
      <c r="N717" s="3"/>
      <c r="O717" s="3"/>
      <c r="P717" s="3"/>
      <c r="Q717" s="4"/>
    </row>
    <row r="718" spans="1:17" ht="30" customHeight="1" x14ac:dyDescent="0.25">
      <c r="A718" s="3"/>
      <c r="B718" s="3"/>
      <c r="C718" s="3"/>
      <c r="D718" s="3"/>
      <c r="E718" s="3"/>
      <c r="F718" s="3"/>
      <c r="G718" s="7"/>
      <c r="H718" s="7"/>
      <c r="I718" s="3"/>
      <c r="J718" s="3"/>
      <c r="K718" s="6"/>
      <c r="L718" s="3"/>
      <c r="M718" s="3"/>
      <c r="N718" s="3"/>
      <c r="O718" s="3"/>
      <c r="P718" s="3"/>
      <c r="Q718" s="4"/>
    </row>
    <row r="719" spans="1:17" ht="30" customHeight="1" x14ac:dyDescent="0.25">
      <c r="A719" s="3"/>
      <c r="B719" s="3"/>
      <c r="C719" s="3"/>
      <c r="D719" s="3"/>
      <c r="E719" s="3"/>
      <c r="F719" s="3"/>
      <c r="G719" s="7"/>
      <c r="H719" s="7"/>
      <c r="I719" s="3"/>
      <c r="J719" s="3"/>
      <c r="K719" s="6"/>
      <c r="L719" s="3"/>
      <c r="M719" s="3"/>
      <c r="N719" s="3"/>
      <c r="O719" s="3"/>
      <c r="P719" s="3"/>
      <c r="Q719" s="4"/>
    </row>
    <row r="720" spans="1:17" ht="30" customHeight="1" x14ac:dyDescent="0.25">
      <c r="A720" s="3"/>
      <c r="B720" s="3"/>
      <c r="C720" s="3"/>
      <c r="D720" s="3"/>
      <c r="E720" s="3"/>
      <c r="F720" s="3"/>
      <c r="G720" s="7"/>
      <c r="H720" s="7"/>
      <c r="I720" s="3"/>
      <c r="J720" s="3"/>
      <c r="K720" s="6"/>
      <c r="L720" s="3"/>
      <c r="M720" s="3"/>
      <c r="N720" s="3"/>
      <c r="O720" s="3"/>
      <c r="P720" s="3"/>
      <c r="Q720" s="4"/>
    </row>
    <row r="721" spans="1:17" ht="30" customHeight="1" x14ac:dyDescent="0.25">
      <c r="A721" s="3"/>
      <c r="B721" s="3"/>
      <c r="C721" s="3"/>
      <c r="D721" s="3"/>
      <c r="E721" s="3"/>
      <c r="F721" s="3"/>
      <c r="G721" s="7"/>
      <c r="H721" s="7"/>
      <c r="I721" s="3"/>
      <c r="J721" s="3"/>
      <c r="K721" s="6"/>
      <c r="L721" s="3"/>
      <c r="M721" s="3"/>
      <c r="N721" s="3"/>
      <c r="O721" s="3"/>
      <c r="P721" s="3"/>
      <c r="Q721" s="4"/>
    </row>
    <row r="722" spans="1:17" ht="30" customHeight="1" x14ac:dyDescent="0.25">
      <c r="A722" s="3"/>
      <c r="B722" s="3"/>
      <c r="C722" s="3"/>
      <c r="D722" s="3"/>
      <c r="E722" s="3"/>
      <c r="F722" s="3"/>
      <c r="G722" s="7"/>
      <c r="H722" s="7"/>
      <c r="I722" s="3"/>
      <c r="J722" s="3"/>
      <c r="K722" s="6"/>
      <c r="L722" s="3"/>
      <c r="M722" s="3"/>
      <c r="N722" s="3"/>
      <c r="O722" s="3"/>
      <c r="P722" s="3"/>
      <c r="Q722" s="4"/>
    </row>
    <row r="723" spans="1:17" ht="30" customHeight="1" x14ac:dyDescent="0.25">
      <c r="A723" s="3"/>
      <c r="B723" s="3"/>
      <c r="C723" s="3"/>
      <c r="D723" s="3"/>
      <c r="E723" s="3"/>
      <c r="F723" s="3"/>
      <c r="G723" s="7"/>
      <c r="H723" s="7"/>
      <c r="I723" s="3"/>
      <c r="J723" s="3"/>
      <c r="K723" s="6"/>
      <c r="L723" s="3"/>
      <c r="M723" s="3"/>
      <c r="N723" s="3"/>
      <c r="O723" s="3"/>
      <c r="P723" s="3"/>
      <c r="Q723" s="4"/>
    </row>
    <row r="724" spans="1:17" ht="30" customHeight="1" x14ac:dyDescent="0.25">
      <c r="A724" s="3"/>
      <c r="B724" s="3"/>
      <c r="C724" s="3"/>
      <c r="D724" s="3"/>
      <c r="E724" s="3"/>
      <c r="F724" s="3"/>
      <c r="G724" s="7"/>
      <c r="H724" s="7"/>
      <c r="I724" s="3"/>
      <c r="J724" s="3"/>
      <c r="K724" s="6"/>
      <c r="L724" s="3"/>
      <c r="M724" s="3"/>
      <c r="N724" s="3"/>
      <c r="O724" s="3"/>
      <c r="P724" s="3"/>
      <c r="Q724" s="4"/>
    </row>
    <row r="725" spans="1:17" ht="30" customHeight="1" x14ac:dyDescent="0.25">
      <c r="A725" s="3"/>
      <c r="B725" s="3"/>
      <c r="C725" s="3"/>
      <c r="D725" s="3"/>
      <c r="E725" s="3"/>
      <c r="F725" s="3"/>
      <c r="G725" s="7"/>
      <c r="H725" s="7"/>
      <c r="I725" s="3"/>
      <c r="J725" s="3"/>
      <c r="K725" s="6"/>
      <c r="L725" s="3"/>
      <c r="M725" s="3"/>
      <c r="N725" s="3"/>
      <c r="O725" s="3"/>
      <c r="P725" s="3"/>
      <c r="Q725" s="4"/>
    </row>
    <row r="726" spans="1:17" ht="30" customHeight="1" x14ac:dyDescent="0.25">
      <c r="A726" s="3"/>
      <c r="B726" s="3"/>
      <c r="C726" s="3"/>
      <c r="D726" s="3"/>
      <c r="E726" s="3"/>
      <c r="F726" s="3"/>
      <c r="G726" s="7"/>
      <c r="H726" s="7"/>
      <c r="I726" s="3"/>
      <c r="J726" s="3"/>
      <c r="K726" s="6"/>
      <c r="L726" s="3"/>
      <c r="M726" s="3"/>
      <c r="N726" s="3"/>
      <c r="O726" s="3"/>
      <c r="P726" s="3"/>
      <c r="Q726" s="4"/>
    </row>
    <row r="727" spans="1:17" ht="30" customHeight="1" x14ac:dyDescent="0.25">
      <c r="A727" s="3"/>
      <c r="B727" s="3"/>
      <c r="C727" s="3"/>
      <c r="D727" s="3"/>
      <c r="E727" s="3"/>
      <c r="F727" s="3"/>
      <c r="G727" s="7"/>
      <c r="H727" s="7"/>
      <c r="I727" s="3"/>
      <c r="J727" s="3"/>
      <c r="K727" s="6"/>
      <c r="L727" s="3"/>
      <c r="M727" s="3"/>
      <c r="N727" s="3"/>
      <c r="O727" s="3"/>
      <c r="P727" s="3"/>
      <c r="Q727" s="4"/>
    </row>
    <row r="728" spans="1:17" ht="30" customHeight="1" x14ac:dyDescent="0.25">
      <c r="A728" s="3"/>
      <c r="B728" s="3"/>
      <c r="C728" s="3"/>
      <c r="D728" s="3"/>
      <c r="E728" s="3"/>
      <c r="F728" s="3"/>
      <c r="G728" s="7"/>
      <c r="H728" s="7"/>
      <c r="I728" s="3"/>
      <c r="J728" s="3"/>
      <c r="K728" s="6"/>
      <c r="L728" s="3"/>
      <c r="M728" s="3"/>
      <c r="N728" s="3"/>
      <c r="O728" s="3"/>
      <c r="P728" s="3"/>
      <c r="Q728" s="4"/>
    </row>
    <row r="729" spans="1:17" ht="30" customHeight="1" x14ac:dyDescent="0.25">
      <c r="A729" s="3"/>
      <c r="B729" s="3"/>
      <c r="C729" s="3"/>
      <c r="D729" s="3"/>
      <c r="E729" s="3"/>
      <c r="F729" s="3"/>
      <c r="G729" s="7"/>
      <c r="H729" s="7"/>
      <c r="I729" s="3"/>
      <c r="J729" s="3"/>
      <c r="K729" s="6"/>
      <c r="L729" s="3"/>
      <c r="M729" s="3"/>
      <c r="N729" s="3"/>
      <c r="O729" s="3"/>
      <c r="P729" s="3"/>
      <c r="Q729" s="4"/>
    </row>
    <row r="730" spans="1:17" ht="30" customHeight="1" x14ac:dyDescent="0.25">
      <c r="A730" s="3"/>
      <c r="B730" s="3"/>
      <c r="C730" s="3"/>
      <c r="D730" s="3"/>
      <c r="E730" s="3"/>
      <c r="F730" s="3"/>
      <c r="G730" s="7"/>
      <c r="H730" s="7"/>
      <c r="I730" s="3"/>
      <c r="J730" s="3"/>
      <c r="K730" s="6"/>
      <c r="L730" s="3"/>
      <c r="M730" s="3"/>
      <c r="N730" s="3"/>
      <c r="O730" s="3"/>
      <c r="P730" s="3"/>
      <c r="Q730" s="4"/>
    </row>
    <row r="731" spans="1:17" ht="30" customHeight="1" x14ac:dyDescent="0.25">
      <c r="A731" s="3"/>
      <c r="B731" s="3"/>
      <c r="C731" s="3"/>
      <c r="D731" s="3"/>
      <c r="E731" s="3"/>
      <c r="F731" s="3"/>
      <c r="G731" s="7"/>
      <c r="H731" s="7"/>
      <c r="I731" s="3"/>
      <c r="J731" s="3"/>
      <c r="K731" s="6"/>
      <c r="L731" s="3"/>
      <c r="M731" s="3"/>
      <c r="N731" s="3"/>
      <c r="O731" s="3"/>
      <c r="P731" s="3"/>
      <c r="Q731" s="4"/>
    </row>
    <row r="732" spans="1:17" ht="30" customHeight="1" x14ac:dyDescent="0.25">
      <c r="A732" s="3"/>
      <c r="B732" s="3"/>
      <c r="C732" s="3"/>
      <c r="D732" s="3"/>
      <c r="E732" s="3"/>
      <c r="F732" s="3"/>
      <c r="G732" s="7"/>
      <c r="H732" s="7"/>
      <c r="I732" s="3"/>
      <c r="J732" s="3"/>
      <c r="K732" s="6"/>
      <c r="L732" s="3"/>
      <c r="M732" s="3"/>
      <c r="N732" s="3"/>
      <c r="O732" s="3"/>
      <c r="P732" s="3"/>
      <c r="Q732" s="4"/>
    </row>
    <row r="733" spans="1:17" ht="30" customHeight="1" x14ac:dyDescent="0.25">
      <c r="A733" s="3"/>
      <c r="B733" s="3"/>
      <c r="C733" s="3"/>
      <c r="D733" s="3"/>
      <c r="E733" s="3"/>
      <c r="F733" s="3"/>
      <c r="G733" s="7"/>
      <c r="H733" s="7"/>
      <c r="I733" s="3"/>
      <c r="J733" s="3"/>
      <c r="K733" s="6"/>
      <c r="L733" s="3"/>
      <c r="M733" s="3"/>
      <c r="N733" s="3"/>
      <c r="O733" s="3"/>
      <c r="P733" s="3"/>
      <c r="Q733" s="4"/>
    </row>
    <row r="734" spans="1:17" ht="30" customHeight="1" x14ac:dyDescent="0.25">
      <c r="A734" s="3"/>
      <c r="B734" s="3"/>
      <c r="C734" s="3"/>
      <c r="D734" s="3"/>
      <c r="E734" s="3"/>
      <c r="F734" s="3"/>
      <c r="G734" s="7"/>
      <c r="H734" s="7"/>
      <c r="I734" s="3"/>
      <c r="J734" s="3"/>
      <c r="K734" s="6"/>
      <c r="L734" s="3"/>
      <c r="M734" s="3"/>
      <c r="N734" s="3"/>
      <c r="O734" s="3"/>
      <c r="P734" s="3"/>
      <c r="Q734" s="4"/>
    </row>
    <row r="735" spans="1:17" ht="30" customHeight="1" x14ac:dyDescent="0.25">
      <c r="A735" s="3"/>
      <c r="B735" s="3"/>
      <c r="C735" s="3"/>
      <c r="D735" s="3"/>
      <c r="E735" s="3"/>
      <c r="F735" s="3"/>
      <c r="G735" s="7"/>
      <c r="H735" s="7"/>
      <c r="I735" s="3"/>
      <c r="J735" s="3"/>
      <c r="K735" s="6"/>
      <c r="L735" s="3"/>
      <c r="M735" s="3"/>
      <c r="N735" s="3"/>
      <c r="O735" s="3"/>
      <c r="P735" s="3"/>
      <c r="Q735" s="4"/>
    </row>
    <row r="736" spans="1:17" ht="30" customHeight="1" x14ac:dyDescent="0.25">
      <c r="A736" s="3"/>
      <c r="B736" s="3"/>
      <c r="C736" s="3"/>
      <c r="D736" s="3"/>
      <c r="E736" s="3"/>
      <c r="F736" s="3"/>
      <c r="G736" s="7"/>
      <c r="H736" s="7"/>
      <c r="I736" s="3"/>
      <c r="J736" s="3"/>
      <c r="K736" s="6"/>
      <c r="L736" s="3"/>
      <c r="M736" s="3"/>
      <c r="N736" s="3"/>
      <c r="O736" s="3"/>
      <c r="P736" s="3"/>
      <c r="Q736" s="4"/>
    </row>
    <row r="737" spans="1:17" ht="30" customHeight="1" x14ac:dyDescent="0.25">
      <c r="A737" s="3"/>
      <c r="B737" s="3"/>
      <c r="C737" s="3"/>
      <c r="D737" s="3"/>
      <c r="E737" s="3"/>
      <c r="F737" s="3"/>
      <c r="G737" s="7"/>
      <c r="H737" s="7"/>
      <c r="I737" s="3"/>
      <c r="J737" s="3"/>
      <c r="K737" s="6"/>
      <c r="L737" s="3"/>
      <c r="M737" s="3"/>
      <c r="N737" s="3"/>
      <c r="O737" s="3"/>
      <c r="P737" s="3"/>
      <c r="Q737" s="4"/>
    </row>
    <row r="738" spans="1:17" ht="30" customHeight="1" x14ac:dyDescent="0.25">
      <c r="A738" s="3"/>
      <c r="B738" s="3"/>
      <c r="C738" s="3"/>
      <c r="D738" s="3"/>
      <c r="E738" s="3"/>
      <c r="F738" s="3"/>
      <c r="G738" s="7"/>
      <c r="H738" s="7"/>
      <c r="I738" s="3"/>
      <c r="J738" s="3"/>
      <c r="K738" s="6"/>
      <c r="L738" s="3"/>
      <c r="M738" s="3"/>
      <c r="N738" s="3"/>
      <c r="O738" s="3"/>
      <c r="P738" s="3"/>
      <c r="Q738" s="4"/>
    </row>
    <row r="739" spans="1:17" ht="30" customHeight="1" x14ac:dyDescent="0.25">
      <c r="A739" s="3"/>
      <c r="B739" s="3"/>
      <c r="C739" s="3"/>
      <c r="D739" s="3"/>
      <c r="E739" s="3"/>
      <c r="F739" s="3"/>
      <c r="G739" s="7"/>
      <c r="H739" s="7"/>
      <c r="I739" s="3"/>
      <c r="J739" s="3"/>
      <c r="K739" s="6"/>
      <c r="L739" s="3"/>
      <c r="M739" s="3"/>
      <c r="N739" s="3"/>
      <c r="O739" s="3"/>
      <c r="P739" s="3"/>
      <c r="Q739" s="4"/>
    </row>
    <row r="740" spans="1:17" ht="30" customHeight="1" x14ac:dyDescent="0.25">
      <c r="A740" s="3"/>
      <c r="B740" s="3"/>
      <c r="C740" s="3"/>
      <c r="D740" s="3"/>
      <c r="E740" s="3"/>
      <c r="F740" s="3"/>
      <c r="G740" s="7"/>
      <c r="H740" s="7"/>
      <c r="I740" s="3"/>
      <c r="J740" s="3"/>
      <c r="K740" s="6"/>
      <c r="L740" s="3"/>
      <c r="M740" s="3"/>
      <c r="N740" s="3"/>
      <c r="O740" s="3"/>
      <c r="P740" s="3"/>
      <c r="Q740" s="4"/>
    </row>
    <row r="741" spans="1:17" ht="30" customHeight="1" x14ac:dyDescent="0.25">
      <c r="A741" s="3"/>
      <c r="B741" s="3"/>
      <c r="C741" s="3"/>
      <c r="D741" s="3"/>
      <c r="E741" s="3"/>
      <c r="F741" s="3"/>
      <c r="G741" s="7"/>
      <c r="H741" s="7"/>
      <c r="I741" s="3"/>
      <c r="J741" s="3"/>
      <c r="K741" s="6"/>
      <c r="L741" s="3"/>
      <c r="M741" s="3"/>
      <c r="N741" s="3"/>
      <c r="O741" s="3"/>
      <c r="P741" s="3"/>
      <c r="Q741" s="4"/>
    </row>
    <row r="742" spans="1:17" ht="30" customHeight="1" x14ac:dyDescent="0.25">
      <c r="A742" s="3"/>
      <c r="B742" s="3"/>
      <c r="C742" s="3"/>
      <c r="D742" s="3"/>
      <c r="E742" s="3"/>
      <c r="F742" s="3"/>
      <c r="G742" s="7"/>
      <c r="H742" s="7"/>
      <c r="I742" s="3"/>
      <c r="J742" s="3"/>
      <c r="K742" s="6"/>
      <c r="L742" s="3"/>
      <c r="M742" s="3"/>
      <c r="N742" s="3"/>
      <c r="O742" s="3"/>
      <c r="P742" s="3"/>
      <c r="Q742" s="4"/>
    </row>
    <row r="743" spans="1:17" ht="30" customHeight="1" x14ac:dyDescent="0.25">
      <c r="A743" s="3"/>
      <c r="B743" s="3"/>
      <c r="C743" s="3"/>
      <c r="D743" s="3"/>
      <c r="E743" s="3"/>
      <c r="F743" s="3"/>
      <c r="G743" s="7"/>
      <c r="H743" s="7"/>
      <c r="I743" s="3"/>
      <c r="J743" s="3"/>
      <c r="K743" s="6"/>
      <c r="L743" s="3"/>
      <c r="M743" s="3"/>
      <c r="N743" s="3"/>
      <c r="O743" s="3"/>
      <c r="P743" s="3"/>
      <c r="Q743" s="4"/>
    </row>
    <row r="744" spans="1:17" ht="30" customHeight="1" x14ac:dyDescent="0.25">
      <c r="A744" s="3"/>
      <c r="B744" s="3"/>
      <c r="C744" s="3"/>
      <c r="D744" s="3"/>
      <c r="E744" s="3"/>
      <c r="F744" s="3"/>
      <c r="G744" s="7"/>
      <c r="H744" s="7"/>
      <c r="I744" s="3"/>
      <c r="J744" s="3"/>
      <c r="K744" s="6"/>
      <c r="L744" s="3"/>
      <c r="M744" s="3"/>
      <c r="N744" s="3"/>
      <c r="O744" s="3"/>
      <c r="P744" s="3"/>
      <c r="Q744" s="4"/>
    </row>
    <row r="745" spans="1:17" ht="30" customHeight="1" x14ac:dyDescent="0.25">
      <c r="A745" s="3"/>
      <c r="B745" s="3"/>
      <c r="C745" s="3"/>
      <c r="D745" s="3"/>
      <c r="E745" s="3"/>
      <c r="F745" s="3"/>
      <c r="G745" s="7"/>
      <c r="H745" s="7"/>
      <c r="I745" s="3"/>
      <c r="J745" s="3"/>
      <c r="K745" s="6"/>
      <c r="L745" s="3"/>
      <c r="M745" s="3"/>
      <c r="N745" s="3"/>
      <c r="O745" s="3"/>
      <c r="P745" s="3"/>
      <c r="Q745" s="4"/>
    </row>
    <row r="746" spans="1:17" ht="30" customHeight="1" x14ac:dyDescent="0.25">
      <c r="A746" s="3"/>
      <c r="B746" s="3"/>
      <c r="C746" s="3"/>
      <c r="D746" s="3"/>
      <c r="E746" s="3"/>
      <c r="F746" s="3"/>
      <c r="G746" s="7"/>
      <c r="H746" s="7"/>
      <c r="I746" s="3"/>
      <c r="J746" s="3"/>
      <c r="K746" s="6"/>
      <c r="L746" s="3"/>
      <c r="M746" s="3"/>
      <c r="N746" s="3"/>
      <c r="O746" s="3"/>
      <c r="P746" s="3"/>
      <c r="Q746" s="4"/>
    </row>
    <row r="747" spans="1:17" ht="30" customHeight="1" x14ac:dyDescent="0.25">
      <c r="A747" s="3"/>
      <c r="B747" s="3"/>
      <c r="C747" s="3"/>
      <c r="D747" s="3"/>
      <c r="E747" s="3"/>
      <c r="F747" s="3"/>
      <c r="G747" s="7"/>
      <c r="H747" s="7"/>
      <c r="I747" s="3"/>
      <c r="J747" s="3"/>
      <c r="K747" s="6"/>
      <c r="L747" s="3"/>
      <c r="M747" s="3"/>
      <c r="N747" s="3"/>
      <c r="O747" s="3"/>
      <c r="P747" s="3"/>
      <c r="Q747" s="4"/>
    </row>
    <row r="748" spans="1:17" ht="30" customHeight="1" x14ac:dyDescent="0.25">
      <c r="A748" s="3"/>
      <c r="B748" s="3"/>
      <c r="C748" s="3"/>
      <c r="D748" s="3"/>
      <c r="E748" s="3"/>
      <c r="F748" s="3"/>
      <c r="G748" s="7"/>
      <c r="H748" s="7"/>
      <c r="I748" s="3"/>
      <c r="J748" s="3"/>
      <c r="K748" s="6"/>
      <c r="L748" s="3"/>
      <c r="M748" s="3"/>
      <c r="N748" s="3"/>
      <c r="O748" s="3"/>
      <c r="P748" s="3"/>
      <c r="Q748" s="4"/>
    </row>
    <row r="749" spans="1:17" ht="30" customHeight="1" x14ac:dyDescent="0.25">
      <c r="A749" s="3"/>
      <c r="B749" s="3"/>
      <c r="C749" s="3"/>
      <c r="D749" s="3"/>
      <c r="E749" s="3"/>
      <c r="F749" s="3"/>
      <c r="G749" s="7"/>
      <c r="H749" s="7"/>
      <c r="I749" s="3"/>
      <c r="J749" s="3"/>
      <c r="K749" s="6"/>
      <c r="L749" s="3"/>
      <c r="M749" s="3"/>
      <c r="N749" s="3"/>
      <c r="O749" s="3"/>
      <c r="P749" s="3"/>
      <c r="Q749" s="4"/>
    </row>
    <row r="750" spans="1:17" ht="30" customHeight="1" x14ac:dyDescent="0.25">
      <c r="A750" s="3"/>
      <c r="B750" s="3"/>
      <c r="C750" s="3"/>
      <c r="D750" s="3"/>
      <c r="E750" s="3"/>
      <c r="F750" s="3"/>
      <c r="G750" s="7"/>
      <c r="H750" s="7"/>
      <c r="I750" s="3"/>
      <c r="J750" s="3"/>
      <c r="K750" s="6"/>
      <c r="L750" s="3"/>
      <c r="M750" s="3"/>
      <c r="N750" s="3"/>
      <c r="O750" s="3"/>
      <c r="P750" s="3"/>
      <c r="Q750" s="4"/>
    </row>
    <row r="751" spans="1:17" ht="30" customHeight="1" x14ac:dyDescent="0.25">
      <c r="A751" s="3"/>
      <c r="B751" s="3"/>
      <c r="C751" s="3"/>
      <c r="D751" s="3"/>
      <c r="E751" s="3"/>
      <c r="F751" s="3"/>
      <c r="G751" s="7"/>
      <c r="H751" s="7"/>
      <c r="I751" s="3"/>
      <c r="J751" s="3"/>
      <c r="K751" s="6"/>
      <c r="L751" s="3"/>
      <c r="M751" s="3"/>
      <c r="N751" s="3"/>
      <c r="O751" s="3"/>
      <c r="P751" s="3"/>
      <c r="Q751" s="4"/>
    </row>
    <row r="752" spans="1:17" ht="30" customHeight="1" x14ac:dyDescent="0.25">
      <c r="A752" s="3"/>
      <c r="B752" s="3"/>
      <c r="C752" s="3"/>
      <c r="D752" s="3"/>
      <c r="E752" s="3"/>
      <c r="F752" s="3"/>
      <c r="G752" s="7"/>
      <c r="H752" s="7"/>
      <c r="I752" s="3"/>
      <c r="J752" s="3"/>
      <c r="K752" s="6"/>
      <c r="L752" s="3"/>
      <c r="M752" s="3"/>
      <c r="N752" s="3"/>
      <c r="O752" s="3"/>
      <c r="P752" s="3"/>
      <c r="Q752" s="4"/>
    </row>
    <row r="753" spans="1:17" ht="30" customHeight="1" x14ac:dyDescent="0.25">
      <c r="A753" s="3"/>
      <c r="B753" s="3"/>
      <c r="C753" s="3"/>
      <c r="D753" s="3"/>
      <c r="E753" s="3"/>
      <c r="F753" s="3"/>
      <c r="G753" s="7"/>
      <c r="H753" s="7"/>
      <c r="I753" s="3"/>
      <c r="J753" s="3"/>
      <c r="K753" s="6"/>
      <c r="L753" s="3"/>
      <c r="M753" s="3"/>
      <c r="N753" s="3"/>
      <c r="O753" s="3"/>
      <c r="P753" s="3"/>
      <c r="Q753" s="4"/>
    </row>
    <row r="754" spans="1:17" ht="30" customHeight="1" x14ac:dyDescent="0.25">
      <c r="A754" s="3"/>
      <c r="B754" s="3"/>
      <c r="C754" s="3"/>
      <c r="D754" s="3"/>
      <c r="E754" s="3"/>
      <c r="F754" s="3"/>
      <c r="G754" s="7"/>
      <c r="H754" s="7"/>
      <c r="I754" s="3"/>
      <c r="J754" s="3"/>
      <c r="K754" s="6"/>
      <c r="L754" s="3"/>
      <c r="M754" s="3"/>
      <c r="N754" s="3"/>
      <c r="O754" s="3"/>
      <c r="P754" s="3"/>
      <c r="Q754" s="4"/>
    </row>
    <row r="755" spans="1:17" ht="30" customHeight="1" x14ac:dyDescent="0.25">
      <c r="A755" s="3"/>
      <c r="B755" s="3"/>
      <c r="C755" s="3"/>
      <c r="D755" s="3"/>
      <c r="E755" s="3"/>
      <c r="F755" s="3"/>
      <c r="G755" s="7"/>
      <c r="H755" s="7"/>
      <c r="I755" s="3"/>
      <c r="J755" s="3"/>
      <c r="K755" s="6"/>
      <c r="L755" s="3"/>
      <c r="M755" s="3"/>
      <c r="N755" s="3"/>
      <c r="O755" s="3"/>
      <c r="P755" s="3"/>
      <c r="Q755" s="4"/>
    </row>
    <row r="756" spans="1:17" ht="30" customHeight="1" x14ac:dyDescent="0.25">
      <c r="A756" s="3"/>
      <c r="B756" s="3"/>
      <c r="C756" s="3"/>
      <c r="D756" s="3"/>
      <c r="E756" s="3"/>
      <c r="F756" s="3"/>
      <c r="G756" s="7"/>
      <c r="H756" s="7"/>
      <c r="I756" s="3"/>
      <c r="J756" s="3"/>
      <c r="K756" s="6"/>
      <c r="L756" s="3"/>
      <c r="M756" s="3"/>
      <c r="N756" s="3"/>
      <c r="O756" s="3"/>
      <c r="P756" s="3"/>
      <c r="Q756" s="4"/>
    </row>
    <row r="757" spans="1:17" ht="30" customHeight="1" x14ac:dyDescent="0.25">
      <c r="A757" s="3"/>
      <c r="B757" s="3"/>
      <c r="C757" s="3"/>
      <c r="D757" s="3"/>
      <c r="E757" s="3"/>
      <c r="F757" s="3"/>
      <c r="G757" s="7"/>
      <c r="H757" s="7"/>
      <c r="I757" s="3"/>
      <c r="J757" s="3"/>
      <c r="K757" s="6"/>
      <c r="L757" s="3"/>
      <c r="M757" s="3"/>
      <c r="N757" s="3"/>
      <c r="O757" s="3"/>
      <c r="P757" s="3"/>
      <c r="Q757" s="4"/>
    </row>
    <row r="758" spans="1:17" ht="30" customHeight="1" x14ac:dyDescent="0.25">
      <c r="A758" s="3"/>
      <c r="B758" s="3"/>
      <c r="C758" s="3"/>
      <c r="D758" s="3"/>
      <c r="E758" s="3"/>
      <c r="F758" s="3"/>
      <c r="G758" s="7"/>
      <c r="H758" s="7"/>
      <c r="I758" s="3"/>
      <c r="J758" s="3"/>
      <c r="K758" s="6"/>
      <c r="L758" s="3"/>
      <c r="M758" s="3"/>
      <c r="N758" s="3"/>
      <c r="O758" s="3"/>
      <c r="P758" s="3"/>
      <c r="Q758" s="4"/>
    </row>
    <row r="759" spans="1:17" ht="30" customHeight="1" x14ac:dyDescent="0.25">
      <c r="A759" s="3"/>
      <c r="B759" s="3"/>
      <c r="C759" s="3"/>
      <c r="D759" s="3"/>
      <c r="E759" s="3"/>
      <c r="F759" s="3"/>
      <c r="G759" s="7"/>
      <c r="H759" s="7"/>
      <c r="I759" s="3"/>
      <c r="J759" s="3"/>
      <c r="K759" s="6"/>
      <c r="L759" s="3"/>
      <c r="M759" s="3"/>
      <c r="N759" s="3"/>
      <c r="O759" s="3"/>
      <c r="P759" s="3"/>
      <c r="Q759" s="4"/>
    </row>
    <row r="760" spans="1:17" ht="30" customHeight="1" x14ac:dyDescent="0.25">
      <c r="A760" s="3"/>
      <c r="B760" s="3"/>
      <c r="C760" s="3"/>
      <c r="D760" s="3"/>
      <c r="E760" s="3"/>
      <c r="F760" s="3"/>
      <c r="G760" s="7"/>
      <c r="H760" s="7"/>
      <c r="I760" s="3"/>
      <c r="J760" s="3"/>
      <c r="K760" s="6"/>
      <c r="L760" s="3"/>
      <c r="M760" s="3"/>
      <c r="N760" s="3"/>
      <c r="O760" s="3"/>
      <c r="P760" s="3"/>
      <c r="Q760" s="4"/>
    </row>
    <row r="761" spans="1:17" ht="30" customHeight="1" x14ac:dyDescent="0.25">
      <c r="A761" s="3"/>
      <c r="B761" s="3"/>
      <c r="C761" s="3"/>
      <c r="D761" s="3"/>
      <c r="E761" s="3"/>
      <c r="F761" s="3"/>
      <c r="G761" s="7"/>
      <c r="H761" s="7"/>
      <c r="I761" s="3"/>
      <c r="J761" s="3"/>
      <c r="K761" s="6"/>
      <c r="L761" s="3"/>
      <c r="M761" s="3"/>
      <c r="N761" s="3"/>
      <c r="O761" s="3"/>
      <c r="P761" s="3"/>
      <c r="Q761" s="4"/>
    </row>
    <row r="762" spans="1:17" ht="30" customHeight="1" x14ac:dyDescent="0.25">
      <c r="A762" s="3"/>
      <c r="B762" s="3"/>
      <c r="C762" s="3"/>
      <c r="D762" s="3"/>
      <c r="E762" s="3"/>
      <c r="F762" s="3"/>
      <c r="G762" s="7"/>
      <c r="H762" s="7"/>
      <c r="I762" s="3"/>
      <c r="J762" s="3"/>
      <c r="K762" s="6"/>
      <c r="L762" s="3"/>
      <c r="M762" s="3"/>
      <c r="N762" s="3"/>
      <c r="O762" s="3"/>
      <c r="P762" s="3"/>
      <c r="Q762" s="4"/>
    </row>
    <row r="763" spans="1:17" ht="30" customHeight="1" x14ac:dyDescent="0.25">
      <c r="A763" s="3"/>
      <c r="B763" s="3"/>
      <c r="C763" s="3"/>
      <c r="D763" s="3"/>
      <c r="E763" s="3"/>
      <c r="F763" s="3"/>
      <c r="G763" s="7"/>
      <c r="H763" s="7"/>
      <c r="I763" s="3"/>
      <c r="J763" s="3"/>
      <c r="K763" s="6"/>
      <c r="L763" s="3"/>
      <c r="M763" s="3"/>
      <c r="N763" s="3"/>
      <c r="O763" s="3"/>
      <c r="P763" s="3"/>
      <c r="Q763" s="4"/>
    </row>
    <row r="764" spans="1:17" ht="30" customHeight="1" x14ac:dyDescent="0.25">
      <c r="A764" s="3"/>
      <c r="B764" s="3"/>
      <c r="C764" s="3"/>
      <c r="D764" s="3"/>
      <c r="E764" s="3"/>
      <c r="F764" s="3"/>
      <c r="G764" s="7"/>
      <c r="H764" s="7"/>
      <c r="I764" s="3"/>
      <c r="J764" s="3"/>
      <c r="K764" s="6"/>
      <c r="L764" s="3"/>
      <c r="M764" s="3"/>
      <c r="N764" s="3"/>
      <c r="O764" s="3"/>
      <c r="P764" s="3"/>
      <c r="Q764" s="4"/>
    </row>
    <row r="765" spans="1:17" ht="30" customHeight="1" x14ac:dyDescent="0.25">
      <c r="A765" s="3"/>
      <c r="B765" s="3"/>
      <c r="C765" s="3"/>
      <c r="D765" s="3"/>
      <c r="E765" s="3"/>
      <c r="F765" s="3"/>
      <c r="G765" s="7"/>
      <c r="H765" s="7"/>
      <c r="I765" s="3"/>
      <c r="J765" s="3"/>
      <c r="K765" s="6"/>
      <c r="L765" s="3"/>
      <c r="M765" s="3"/>
      <c r="N765" s="3"/>
      <c r="O765" s="3"/>
      <c r="P765" s="3"/>
      <c r="Q765" s="4"/>
    </row>
    <row r="766" spans="1:17" ht="30" customHeight="1" x14ac:dyDescent="0.25">
      <c r="A766" s="3"/>
      <c r="B766" s="3"/>
      <c r="C766" s="3"/>
      <c r="D766" s="3"/>
      <c r="E766" s="3"/>
      <c r="F766" s="3"/>
      <c r="G766" s="7"/>
      <c r="H766" s="7"/>
      <c r="I766" s="3"/>
      <c r="J766" s="3"/>
      <c r="K766" s="6"/>
      <c r="L766" s="3"/>
      <c r="M766" s="3"/>
      <c r="N766" s="3"/>
      <c r="O766" s="3"/>
      <c r="P766" s="3"/>
      <c r="Q766" s="4"/>
    </row>
    <row r="767" spans="1:17" ht="30" customHeight="1" x14ac:dyDescent="0.25">
      <c r="A767" s="3"/>
      <c r="B767" s="3"/>
      <c r="C767" s="3"/>
      <c r="D767" s="3"/>
      <c r="E767" s="3"/>
      <c r="F767" s="3"/>
      <c r="G767" s="7"/>
      <c r="H767" s="7"/>
      <c r="I767" s="3"/>
      <c r="J767" s="3"/>
      <c r="K767" s="6"/>
      <c r="L767" s="3"/>
      <c r="M767" s="3"/>
      <c r="N767" s="3"/>
      <c r="O767" s="3"/>
      <c r="P767" s="3"/>
      <c r="Q767" s="4"/>
    </row>
    <row r="768" spans="1:17" ht="30" customHeight="1" x14ac:dyDescent="0.25">
      <c r="A768" s="3"/>
      <c r="B768" s="3"/>
      <c r="C768" s="3"/>
      <c r="D768" s="3"/>
      <c r="E768" s="3"/>
      <c r="F768" s="3"/>
      <c r="G768" s="7"/>
      <c r="H768" s="7"/>
      <c r="I768" s="3"/>
      <c r="J768" s="3"/>
      <c r="K768" s="6"/>
      <c r="L768" s="3"/>
      <c r="M768" s="3"/>
      <c r="N768" s="3"/>
      <c r="O768" s="3"/>
      <c r="P768" s="3"/>
      <c r="Q768" s="4"/>
    </row>
    <row r="769" spans="1:17" ht="30" customHeight="1" x14ac:dyDescent="0.25">
      <c r="A769" s="3"/>
      <c r="B769" s="3"/>
      <c r="C769" s="3"/>
      <c r="D769" s="3"/>
      <c r="E769" s="3"/>
      <c r="F769" s="3"/>
      <c r="G769" s="7"/>
      <c r="H769" s="7"/>
      <c r="I769" s="3"/>
      <c r="J769" s="3"/>
      <c r="K769" s="6"/>
      <c r="L769" s="3"/>
      <c r="M769" s="3"/>
      <c r="N769" s="3"/>
      <c r="O769" s="3"/>
      <c r="P769" s="3"/>
      <c r="Q769" s="4"/>
    </row>
    <row r="770" spans="1:17" ht="30" customHeight="1" x14ac:dyDescent="0.25">
      <c r="A770" s="3"/>
      <c r="B770" s="3"/>
      <c r="C770" s="3"/>
      <c r="D770" s="3"/>
      <c r="E770" s="3"/>
      <c r="F770" s="3"/>
      <c r="G770" s="7"/>
      <c r="H770" s="7"/>
      <c r="I770" s="3"/>
      <c r="J770" s="3"/>
      <c r="K770" s="6"/>
      <c r="L770" s="3"/>
      <c r="M770" s="3"/>
      <c r="N770" s="3"/>
      <c r="O770" s="3"/>
      <c r="P770" s="3"/>
      <c r="Q770" s="4"/>
    </row>
    <row r="771" spans="1:17" ht="30" customHeight="1" x14ac:dyDescent="0.25">
      <c r="A771" s="3"/>
      <c r="B771" s="3"/>
      <c r="C771" s="3"/>
      <c r="D771" s="3"/>
      <c r="E771" s="3"/>
      <c r="F771" s="3"/>
      <c r="G771" s="7"/>
      <c r="H771" s="7"/>
      <c r="I771" s="3"/>
      <c r="J771" s="3"/>
      <c r="K771" s="6"/>
      <c r="L771" s="3"/>
      <c r="M771" s="3"/>
      <c r="N771" s="3"/>
      <c r="O771" s="3"/>
      <c r="P771" s="3"/>
      <c r="Q771" s="4"/>
    </row>
    <row r="772" spans="1:17" ht="30" customHeight="1" x14ac:dyDescent="0.25">
      <c r="A772" s="3"/>
      <c r="B772" s="3"/>
      <c r="C772" s="3"/>
      <c r="D772" s="3"/>
      <c r="E772" s="3"/>
      <c r="F772" s="3"/>
      <c r="G772" s="7"/>
      <c r="H772" s="7"/>
      <c r="I772" s="3"/>
      <c r="J772" s="3"/>
      <c r="K772" s="6"/>
      <c r="L772" s="3"/>
      <c r="M772" s="3"/>
      <c r="N772" s="3"/>
      <c r="O772" s="3"/>
      <c r="P772" s="3"/>
      <c r="Q772" s="4"/>
    </row>
    <row r="773" spans="1:17" ht="30" customHeight="1" x14ac:dyDescent="0.25">
      <c r="A773" s="3"/>
      <c r="B773" s="3"/>
      <c r="C773" s="3"/>
      <c r="D773" s="3"/>
      <c r="E773" s="3"/>
      <c r="F773" s="3"/>
      <c r="G773" s="7"/>
      <c r="H773" s="7"/>
      <c r="I773" s="3"/>
      <c r="J773" s="3"/>
      <c r="K773" s="6"/>
      <c r="L773" s="3"/>
      <c r="M773" s="3"/>
      <c r="N773" s="3"/>
      <c r="O773" s="3"/>
      <c r="P773" s="3"/>
      <c r="Q773" s="4"/>
    </row>
    <row r="774" spans="1:17" ht="30" customHeight="1" x14ac:dyDescent="0.25">
      <c r="A774" s="3"/>
      <c r="B774" s="3"/>
      <c r="C774" s="3"/>
      <c r="D774" s="3"/>
      <c r="E774" s="3"/>
      <c r="F774" s="3"/>
      <c r="G774" s="7"/>
      <c r="H774" s="7"/>
      <c r="I774" s="3"/>
      <c r="J774" s="3"/>
      <c r="K774" s="6"/>
      <c r="L774" s="3"/>
      <c r="M774" s="3"/>
      <c r="N774" s="3"/>
      <c r="O774" s="3"/>
      <c r="P774" s="3"/>
      <c r="Q774" s="4"/>
    </row>
    <row r="775" spans="1:17" ht="30" customHeight="1" x14ac:dyDescent="0.25">
      <c r="A775" s="3"/>
      <c r="B775" s="3"/>
      <c r="C775" s="3"/>
      <c r="D775" s="3"/>
      <c r="E775" s="3"/>
      <c r="F775" s="3"/>
      <c r="G775" s="7"/>
      <c r="H775" s="7"/>
      <c r="I775" s="3"/>
      <c r="J775" s="3"/>
      <c r="K775" s="6"/>
      <c r="L775" s="3"/>
      <c r="M775" s="3"/>
      <c r="N775" s="3"/>
      <c r="O775" s="3"/>
      <c r="P775" s="3"/>
      <c r="Q775" s="4"/>
    </row>
    <row r="776" spans="1:17" ht="30" customHeight="1" x14ac:dyDescent="0.25">
      <c r="A776" s="3"/>
      <c r="B776" s="3"/>
      <c r="C776" s="3"/>
      <c r="D776" s="3"/>
      <c r="E776" s="3"/>
      <c r="F776" s="3"/>
      <c r="G776" s="7"/>
      <c r="H776" s="7"/>
      <c r="I776" s="3"/>
      <c r="J776" s="3"/>
      <c r="K776" s="6"/>
      <c r="L776" s="3"/>
      <c r="M776" s="3"/>
      <c r="N776" s="3"/>
      <c r="O776" s="3"/>
      <c r="P776" s="3"/>
      <c r="Q776" s="4"/>
    </row>
    <row r="777" spans="1:17" ht="30" customHeight="1" x14ac:dyDescent="0.25">
      <c r="A777" s="3"/>
      <c r="B777" s="3"/>
      <c r="C777" s="3"/>
      <c r="D777" s="3"/>
      <c r="E777" s="3"/>
      <c r="F777" s="3"/>
      <c r="G777" s="7"/>
      <c r="H777" s="7"/>
      <c r="I777" s="3"/>
      <c r="J777" s="3"/>
      <c r="K777" s="6"/>
      <c r="L777" s="3"/>
      <c r="M777" s="3"/>
      <c r="N777" s="3"/>
      <c r="O777" s="3"/>
      <c r="P777" s="3"/>
      <c r="Q777" s="4"/>
    </row>
    <row r="778" spans="1:17" ht="30" customHeight="1" x14ac:dyDescent="0.25">
      <c r="A778" s="3"/>
      <c r="B778" s="3"/>
      <c r="C778" s="3"/>
      <c r="D778" s="3"/>
      <c r="E778" s="3"/>
      <c r="F778" s="3"/>
      <c r="G778" s="7"/>
      <c r="H778" s="7"/>
      <c r="I778" s="3"/>
      <c r="J778" s="3"/>
      <c r="K778" s="6"/>
      <c r="L778" s="3"/>
      <c r="M778" s="3"/>
      <c r="N778" s="3"/>
      <c r="O778" s="3"/>
      <c r="P778" s="3"/>
      <c r="Q778" s="4"/>
    </row>
    <row r="779" spans="1:17" ht="30" customHeight="1" x14ac:dyDescent="0.25">
      <c r="A779" s="3"/>
      <c r="B779" s="3"/>
      <c r="C779" s="3"/>
      <c r="D779" s="3"/>
      <c r="E779" s="3"/>
      <c r="F779" s="3"/>
      <c r="G779" s="7"/>
      <c r="H779" s="7"/>
      <c r="I779" s="3"/>
      <c r="J779" s="3"/>
      <c r="K779" s="6"/>
      <c r="L779" s="3"/>
      <c r="M779" s="3"/>
      <c r="N779" s="3"/>
      <c r="O779" s="3"/>
      <c r="P779" s="3"/>
      <c r="Q779" s="4"/>
    </row>
    <row r="780" spans="1:17" ht="30" customHeight="1" x14ac:dyDescent="0.25">
      <c r="A780" s="3"/>
      <c r="B780" s="3"/>
      <c r="C780" s="3"/>
      <c r="D780" s="3"/>
      <c r="E780" s="3"/>
      <c r="F780" s="3"/>
      <c r="G780" s="7"/>
      <c r="H780" s="7"/>
      <c r="I780" s="3"/>
      <c r="J780" s="3"/>
      <c r="K780" s="6"/>
      <c r="L780" s="3"/>
      <c r="M780" s="3"/>
      <c r="N780" s="3"/>
      <c r="O780" s="3"/>
      <c r="P780" s="3"/>
      <c r="Q780" s="4"/>
    </row>
    <row r="781" spans="1:17" ht="30" customHeight="1" x14ac:dyDescent="0.25">
      <c r="A781" s="3"/>
      <c r="B781" s="3"/>
      <c r="C781" s="3"/>
      <c r="D781" s="3"/>
      <c r="E781" s="3"/>
      <c r="F781" s="3"/>
      <c r="G781" s="7"/>
      <c r="H781" s="7"/>
      <c r="I781" s="3"/>
      <c r="J781" s="3"/>
      <c r="K781" s="6"/>
      <c r="L781" s="3"/>
      <c r="M781" s="3"/>
      <c r="N781" s="3"/>
      <c r="O781" s="3"/>
      <c r="P781" s="3"/>
      <c r="Q781" s="4"/>
    </row>
    <row r="782" spans="1:17" ht="30" customHeight="1" x14ac:dyDescent="0.25">
      <c r="A782" s="3"/>
      <c r="B782" s="3"/>
      <c r="C782" s="3"/>
      <c r="D782" s="3"/>
      <c r="E782" s="3"/>
      <c r="F782" s="3"/>
      <c r="G782" s="7"/>
      <c r="H782" s="7"/>
      <c r="I782" s="3"/>
      <c r="J782" s="3"/>
      <c r="K782" s="6"/>
      <c r="L782" s="3"/>
      <c r="M782" s="3"/>
      <c r="N782" s="3"/>
      <c r="O782" s="3"/>
      <c r="P782" s="3"/>
      <c r="Q782" s="4"/>
    </row>
    <row r="783" spans="1:17" ht="30" customHeight="1" x14ac:dyDescent="0.25">
      <c r="A783" s="3"/>
      <c r="B783" s="3"/>
      <c r="C783" s="3"/>
      <c r="D783" s="3"/>
      <c r="E783" s="3"/>
      <c r="F783" s="3"/>
      <c r="G783" s="7"/>
      <c r="H783" s="7"/>
      <c r="I783" s="3"/>
      <c r="J783" s="3"/>
      <c r="K783" s="6"/>
      <c r="L783" s="3"/>
      <c r="M783" s="3"/>
      <c r="N783" s="3"/>
      <c r="O783" s="3"/>
      <c r="P783" s="3"/>
      <c r="Q783" s="4"/>
    </row>
    <row r="784" spans="1:17" ht="30" customHeight="1" x14ac:dyDescent="0.25">
      <c r="A784" s="3"/>
      <c r="B784" s="3"/>
      <c r="C784" s="3"/>
      <c r="D784" s="3"/>
      <c r="E784" s="3"/>
      <c r="F784" s="3"/>
      <c r="G784" s="7"/>
      <c r="H784" s="7"/>
      <c r="I784" s="3"/>
      <c r="J784" s="3"/>
      <c r="K784" s="6"/>
      <c r="L784" s="3"/>
      <c r="M784" s="3"/>
      <c r="N784" s="3"/>
      <c r="O784" s="3"/>
      <c r="P784" s="3"/>
      <c r="Q784" s="4"/>
    </row>
    <row r="785" spans="1:17" ht="30" customHeight="1" x14ac:dyDescent="0.25">
      <c r="A785" s="3"/>
      <c r="B785" s="3"/>
      <c r="C785" s="3"/>
      <c r="D785" s="3"/>
      <c r="E785" s="3"/>
      <c r="F785" s="3"/>
      <c r="G785" s="7"/>
      <c r="H785" s="7"/>
      <c r="I785" s="3"/>
      <c r="J785" s="3"/>
      <c r="K785" s="6"/>
      <c r="L785" s="3"/>
      <c r="M785" s="3"/>
      <c r="N785" s="3"/>
      <c r="O785" s="3"/>
      <c r="P785" s="3"/>
      <c r="Q785" s="4"/>
    </row>
    <row r="786" spans="1:17" ht="30" customHeight="1" x14ac:dyDescent="0.25">
      <c r="A786" s="3"/>
      <c r="B786" s="3"/>
      <c r="C786" s="3"/>
      <c r="D786" s="3"/>
      <c r="E786" s="3"/>
      <c r="F786" s="3"/>
      <c r="G786" s="7"/>
      <c r="H786" s="7"/>
      <c r="I786" s="3"/>
      <c r="J786" s="3"/>
      <c r="K786" s="6"/>
      <c r="L786" s="3"/>
      <c r="M786" s="3"/>
      <c r="N786" s="3"/>
      <c r="O786" s="3"/>
      <c r="P786" s="3"/>
      <c r="Q786" s="4"/>
    </row>
    <row r="787" spans="1:17" ht="30" customHeight="1" x14ac:dyDescent="0.25">
      <c r="A787" s="3"/>
      <c r="B787" s="3"/>
      <c r="C787" s="3"/>
      <c r="D787" s="3"/>
      <c r="E787" s="3"/>
      <c r="F787" s="3"/>
      <c r="G787" s="7"/>
      <c r="H787" s="7"/>
      <c r="I787" s="3"/>
      <c r="J787" s="3"/>
      <c r="K787" s="6"/>
      <c r="L787" s="3"/>
      <c r="M787" s="3"/>
      <c r="N787" s="3"/>
      <c r="O787" s="3"/>
      <c r="P787" s="3"/>
      <c r="Q787" s="4"/>
    </row>
    <row r="788" spans="1:17" ht="30" customHeight="1" x14ac:dyDescent="0.25">
      <c r="A788" s="3"/>
      <c r="B788" s="3"/>
      <c r="C788" s="3"/>
      <c r="D788" s="3"/>
      <c r="E788" s="3"/>
      <c r="F788" s="3"/>
      <c r="G788" s="7"/>
      <c r="H788" s="7"/>
      <c r="I788" s="3"/>
      <c r="J788" s="3"/>
      <c r="K788" s="6"/>
      <c r="L788" s="3"/>
      <c r="M788" s="3"/>
      <c r="N788" s="3"/>
      <c r="O788" s="3"/>
      <c r="P788" s="3"/>
      <c r="Q788" s="4"/>
    </row>
    <row r="789" spans="1:17" ht="30" customHeight="1" x14ac:dyDescent="0.25">
      <c r="A789" s="3"/>
      <c r="B789" s="3"/>
      <c r="C789" s="3"/>
      <c r="D789" s="3"/>
      <c r="E789" s="3"/>
      <c r="F789" s="3"/>
      <c r="G789" s="7"/>
      <c r="H789" s="7"/>
      <c r="I789" s="3"/>
      <c r="J789" s="3"/>
      <c r="K789" s="6"/>
      <c r="L789" s="3"/>
      <c r="M789" s="3"/>
      <c r="N789" s="3"/>
      <c r="O789" s="3"/>
      <c r="P789" s="3"/>
      <c r="Q789" s="4"/>
    </row>
    <row r="790" spans="1:17" ht="30" customHeight="1" x14ac:dyDescent="0.25">
      <c r="A790" s="3"/>
      <c r="B790" s="3"/>
      <c r="C790" s="3"/>
      <c r="D790" s="3"/>
      <c r="E790" s="3"/>
      <c r="F790" s="3"/>
      <c r="G790" s="7"/>
      <c r="H790" s="7"/>
      <c r="I790" s="3"/>
      <c r="J790" s="3"/>
      <c r="K790" s="6"/>
      <c r="L790" s="3"/>
      <c r="M790" s="3"/>
      <c r="N790" s="3"/>
      <c r="O790" s="3"/>
      <c r="P790" s="3"/>
      <c r="Q790" s="4"/>
    </row>
    <row r="791" spans="1:17" ht="30" customHeight="1" x14ac:dyDescent="0.25">
      <c r="A791" s="3"/>
      <c r="B791" s="3"/>
      <c r="C791" s="3"/>
      <c r="D791" s="3"/>
      <c r="E791" s="3"/>
      <c r="F791" s="3"/>
      <c r="G791" s="7"/>
      <c r="H791" s="7"/>
      <c r="I791" s="3"/>
      <c r="J791" s="3"/>
      <c r="K791" s="6"/>
      <c r="L791" s="3"/>
      <c r="M791" s="3"/>
      <c r="N791" s="3"/>
      <c r="O791" s="3"/>
      <c r="P791" s="3"/>
      <c r="Q791" s="4"/>
    </row>
    <row r="792" spans="1:17" ht="30" customHeight="1" x14ac:dyDescent="0.25">
      <c r="A792" s="3"/>
      <c r="B792" s="3"/>
      <c r="C792" s="3"/>
      <c r="D792" s="3"/>
      <c r="E792" s="3"/>
      <c r="F792" s="3"/>
      <c r="G792" s="7"/>
      <c r="H792" s="7"/>
      <c r="I792" s="3"/>
      <c r="J792" s="3"/>
      <c r="K792" s="6"/>
      <c r="L792" s="3"/>
      <c r="M792" s="3"/>
      <c r="N792" s="3"/>
      <c r="O792" s="3"/>
      <c r="P792" s="3"/>
      <c r="Q792" s="4"/>
    </row>
    <row r="793" spans="1:17" ht="30" customHeight="1" x14ac:dyDescent="0.25">
      <c r="A793" s="3"/>
      <c r="B793" s="3"/>
      <c r="C793" s="3"/>
      <c r="D793" s="3"/>
      <c r="E793" s="3"/>
      <c r="F793" s="3"/>
      <c r="G793" s="7"/>
      <c r="H793" s="7"/>
      <c r="I793" s="3"/>
      <c r="J793" s="3"/>
      <c r="K793" s="6"/>
      <c r="L793" s="3"/>
      <c r="M793" s="3"/>
      <c r="N793" s="3"/>
      <c r="O793" s="3"/>
      <c r="P793" s="3"/>
      <c r="Q793" s="4"/>
    </row>
    <row r="794" spans="1:17" ht="30" customHeight="1" x14ac:dyDescent="0.25">
      <c r="A794" s="3"/>
      <c r="B794" s="3"/>
      <c r="C794" s="3"/>
      <c r="D794" s="3"/>
      <c r="E794" s="3"/>
      <c r="F794" s="3"/>
      <c r="G794" s="7"/>
      <c r="H794" s="7"/>
      <c r="I794" s="3"/>
      <c r="J794" s="3"/>
      <c r="K794" s="6"/>
      <c r="L794" s="3"/>
      <c r="M794" s="3"/>
      <c r="N794" s="3"/>
      <c r="O794" s="3"/>
      <c r="P794" s="3"/>
      <c r="Q794" s="4"/>
    </row>
    <row r="795" spans="1:17" ht="30" customHeight="1" x14ac:dyDescent="0.25">
      <c r="A795" s="3"/>
      <c r="B795" s="3"/>
      <c r="C795" s="3"/>
      <c r="D795" s="3"/>
      <c r="E795" s="3"/>
      <c r="F795" s="3"/>
      <c r="G795" s="7"/>
      <c r="H795" s="7"/>
      <c r="I795" s="3"/>
      <c r="J795" s="3"/>
      <c r="K795" s="6"/>
      <c r="L795" s="3"/>
      <c r="M795" s="3"/>
      <c r="N795" s="3"/>
      <c r="O795" s="3"/>
      <c r="P795" s="3"/>
      <c r="Q795" s="4"/>
    </row>
    <row r="796" spans="1:17" ht="30" customHeight="1" x14ac:dyDescent="0.25">
      <c r="A796" s="3"/>
      <c r="B796" s="3"/>
      <c r="C796" s="3"/>
      <c r="D796" s="3"/>
      <c r="E796" s="3"/>
      <c r="F796" s="3"/>
      <c r="G796" s="7"/>
      <c r="H796" s="7"/>
      <c r="I796" s="3"/>
      <c r="J796" s="3"/>
      <c r="K796" s="6"/>
      <c r="L796" s="3"/>
      <c r="M796" s="3"/>
      <c r="N796" s="3"/>
      <c r="O796" s="3"/>
      <c r="P796" s="3"/>
      <c r="Q796" s="4"/>
    </row>
    <row r="797" spans="1:17" ht="30" customHeight="1" x14ac:dyDescent="0.25">
      <c r="A797" s="3"/>
      <c r="B797" s="3"/>
      <c r="C797" s="3"/>
      <c r="D797" s="3"/>
      <c r="E797" s="3"/>
      <c r="F797" s="3"/>
      <c r="G797" s="7"/>
      <c r="H797" s="7"/>
      <c r="I797" s="3"/>
      <c r="J797" s="3"/>
      <c r="K797" s="6"/>
      <c r="L797" s="3"/>
      <c r="M797" s="3"/>
      <c r="N797" s="11"/>
      <c r="O797" s="11"/>
      <c r="P797" s="11"/>
    </row>
    <row r="798" spans="1:17" ht="30" customHeight="1" x14ac:dyDescent="0.25">
      <c r="A798" s="11"/>
      <c r="B798" s="11"/>
      <c r="C798" s="11"/>
      <c r="D798" s="11"/>
      <c r="E798" s="11"/>
      <c r="F798" s="11"/>
      <c r="G798" s="12"/>
      <c r="H798" s="12"/>
      <c r="I798" s="11"/>
      <c r="J798" s="13"/>
      <c r="K798" s="10"/>
      <c r="L798" s="14"/>
      <c r="M798" s="11"/>
    </row>
    <row r="799" spans="1:17" ht="30" customHeight="1" x14ac:dyDescent="0.25">
      <c r="G799" s="15"/>
      <c r="H799" s="15"/>
    </row>
    <row r="800" spans="1:17" ht="30" customHeight="1" x14ac:dyDescent="0.25">
      <c r="G800" s="15"/>
      <c r="H800" s="15"/>
    </row>
    <row r="801" spans="7:8" ht="30" customHeight="1" x14ac:dyDescent="0.25">
      <c r="G801" s="15"/>
      <c r="H801" s="15"/>
    </row>
    <row r="802" spans="7:8" ht="30" customHeight="1" x14ac:dyDescent="0.25">
      <c r="G802" s="15"/>
      <c r="H802" s="15"/>
    </row>
    <row r="803" spans="7:8" ht="30" customHeight="1" x14ac:dyDescent="0.25">
      <c r="G803" s="15"/>
      <c r="H803" s="15"/>
    </row>
    <row r="804" spans="7:8" ht="30" customHeight="1" x14ac:dyDescent="0.25">
      <c r="G804" s="15"/>
      <c r="H804" s="15"/>
    </row>
  </sheetData>
  <sheetProtection autoFilter="0" pivotTables="0"/>
  <mergeCells count="176">
    <mergeCell ref="A625:C625"/>
    <mergeCell ref="H517:H530"/>
    <mergeCell ref="D599:D601"/>
    <mergeCell ref="G599:G601"/>
    <mergeCell ref="H599:H601"/>
    <mergeCell ref="D535:D537"/>
    <mergeCell ref="G535:G537"/>
    <mergeCell ref="H510:H513"/>
    <mergeCell ref="G402:G406"/>
    <mergeCell ref="H402:H406"/>
    <mergeCell ref="D269:D270"/>
    <mergeCell ref="D531:D534"/>
    <mergeCell ref="D517:D530"/>
    <mergeCell ref="D507:D509"/>
    <mergeCell ref="D510:D513"/>
    <mergeCell ref="G514:G516"/>
    <mergeCell ref="A621:C621"/>
    <mergeCell ref="A622:C622"/>
    <mergeCell ref="A619:C619"/>
    <mergeCell ref="D280:D296"/>
    <mergeCell ref="G280:G296"/>
    <mergeCell ref="A620:C620"/>
    <mergeCell ref="G204:G205"/>
    <mergeCell ref="D215:D223"/>
    <mergeCell ref="H207:H208"/>
    <mergeCell ref="H183:H184"/>
    <mergeCell ref="D183:D184"/>
    <mergeCell ref="H447:H448"/>
    <mergeCell ref="D371:D380"/>
    <mergeCell ref="D538:D539"/>
    <mergeCell ref="A618:C618"/>
    <mergeCell ref="D478:D495"/>
    <mergeCell ref="G478:G495"/>
    <mergeCell ref="A617:C617"/>
    <mergeCell ref="A616:C616"/>
    <mergeCell ref="A615:C615"/>
    <mergeCell ref="A614:C614"/>
    <mergeCell ref="H478:H495"/>
    <mergeCell ref="D514:D516"/>
    <mergeCell ref="G371:G380"/>
    <mergeCell ref="G447:G448"/>
    <mergeCell ref="H504:H505"/>
    <mergeCell ref="D504:D505"/>
    <mergeCell ref="G504:G505"/>
    <mergeCell ref="G507:G509"/>
    <mergeCell ref="D367:D368"/>
    <mergeCell ref="H77:H81"/>
    <mergeCell ref="H153:H154"/>
    <mergeCell ref="D227:D230"/>
    <mergeCell ref="G227:G230"/>
    <mergeCell ref="H227:H230"/>
    <mergeCell ref="D262:D263"/>
    <mergeCell ref="D248:D258"/>
    <mergeCell ref="G248:G258"/>
    <mergeCell ref="H315:H330"/>
    <mergeCell ref="H248:H258"/>
    <mergeCell ref="D402:D406"/>
    <mergeCell ref="G394:G396"/>
    <mergeCell ref="D235:D242"/>
    <mergeCell ref="G235:G242"/>
    <mergeCell ref="H235:H242"/>
    <mergeCell ref="G183:G184"/>
    <mergeCell ref="G215:G223"/>
    <mergeCell ref="H215:H223"/>
    <mergeCell ref="H204:H205"/>
    <mergeCell ref="D207:D208"/>
    <mergeCell ref="E207:E208"/>
    <mergeCell ref="G207:G208"/>
    <mergeCell ref="D204:D205"/>
    <mergeCell ref="E204:E205"/>
    <mergeCell ref="G135:G136"/>
    <mergeCell ref="H135:H136"/>
    <mergeCell ref="H93:H95"/>
    <mergeCell ref="H97:H109"/>
    <mergeCell ref="H82:H92"/>
    <mergeCell ref="H145:H146"/>
    <mergeCell ref="H168:H173"/>
    <mergeCell ref="G168:G173"/>
    <mergeCell ref="D168:D173"/>
    <mergeCell ref="H160:H162"/>
    <mergeCell ref="D153:D154"/>
    <mergeCell ref="H371:H380"/>
    <mergeCell ref="G66:G76"/>
    <mergeCell ref="D11:D17"/>
    <mergeCell ref="E11:E17"/>
    <mergeCell ref="D145:D146"/>
    <mergeCell ref="G145:G146"/>
    <mergeCell ref="D77:D81"/>
    <mergeCell ref="D18:D26"/>
    <mergeCell ref="D66:D76"/>
    <mergeCell ref="E66:E76"/>
    <mergeCell ref="D63:D64"/>
    <mergeCell ref="E63:E64"/>
    <mergeCell ref="G93:G95"/>
    <mergeCell ref="D93:D95"/>
    <mergeCell ref="D32:D35"/>
    <mergeCell ref="G32:G35"/>
    <mergeCell ref="D176:D179"/>
    <mergeCell ref="G176:G179"/>
    <mergeCell ref="H176:H179"/>
    <mergeCell ref="E77:E81"/>
    <mergeCell ref="D112:D131"/>
    <mergeCell ref="G112:G131"/>
    <mergeCell ref="H112:H131"/>
    <mergeCell ref="D135:D136"/>
    <mergeCell ref="D587:D591"/>
    <mergeCell ref="A1:C1"/>
    <mergeCell ref="D1:M1"/>
    <mergeCell ref="G603:M612"/>
    <mergeCell ref="H66:H76"/>
    <mergeCell ref="H63:H64"/>
    <mergeCell ref="G82:G92"/>
    <mergeCell ref="G160:G162"/>
    <mergeCell ref="G97:G109"/>
    <mergeCell ref="D160:D162"/>
    <mergeCell ref="G18:G26"/>
    <mergeCell ref="D97:D109"/>
    <mergeCell ref="D82:D92"/>
    <mergeCell ref="F63:F64"/>
    <mergeCell ref="G11:G17"/>
    <mergeCell ref="G63:G64"/>
    <mergeCell ref="G77:G81"/>
    <mergeCell ref="G153:G154"/>
    <mergeCell ref="G315:G330"/>
    <mergeCell ref="D394:D396"/>
    <mergeCell ref="H336:H356"/>
    <mergeCell ref="G587:G591"/>
    <mergeCell ref="H587:H591"/>
    <mergeCell ref="H367:H368"/>
    <mergeCell ref="G336:G356"/>
    <mergeCell ref="A623:C623"/>
    <mergeCell ref="D500:D501"/>
    <mergeCell ref="D397:D398"/>
    <mergeCell ref="H280:H296"/>
    <mergeCell ref="H433:H446"/>
    <mergeCell ref="G331:G334"/>
    <mergeCell ref="G538:G539"/>
    <mergeCell ref="G262:G263"/>
    <mergeCell ref="H262:H263"/>
    <mergeCell ref="G430:G432"/>
    <mergeCell ref="D449:D477"/>
    <mergeCell ref="D496:D497"/>
    <mergeCell ref="D392:D393"/>
    <mergeCell ref="E392:E393"/>
    <mergeCell ref="G392:G393"/>
    <mergeCell ref="D407:D426"/>
    <mergeCell ref="D315:D330"/>
    <mergeCell ref="D430:D432"/>
    <mergeCell ref="D433:D446"/>
    <mergeCell ref="G433:G446"/>
    <mergeCell ref="G407:G426"/>
    <mergeCell ref="D331:D334"/>
    <mergeCell ref="H331:H334"/>
    <mergeCell ref="A624:C624"/>
    <mergeCell ref="H32:H35"/>
    <mergeCell ref="H514:H516"/>
    <mergeCell ref="D447:D448"/>
    <mergeCell ref="G510:G513"/>
    <mergeCell ref="G269:G270"/>
    <mergeCell ref="H269:H270"/>
    <mergeCell ref="G517:G530"/>
    <mergeCell ref="D568:D579"/>
    <mergeCell ref="G568:G579"/>
    <mergeCell ref="H568:H579"/>
    <mergeCell ref="G367:G368"/>
    <mergeCell ref="G449:G477"/>
    <mergeCell ref="D360:D364"/>
    <mergeCell ref="G360:G364"/>
    <mergeCell ref="H360:H364"/>
    <mergeCell ref="H427:H428"/>
    <mergeCell ref="G427:G428"/>
    <mergeCell ref="D427:D428"/>
    <mergeCell ref="D309:D311"/>
    <mergeCell ref="G309:G311"/>
    <mergeCell ref="H309:H311"/>
    <mergeCell ref="D336:D356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M47"/>
  <sheetViews>
    <sheetView zoomScaleNormal="100" workbookViewId="0">
      <pane xSplit="6" ySplit="14" topLeftCell="G45" activePane="bottomRight" state="frozen"/>
      <selection pane="topRight" activeCell="G1" sqref="G1"/>
      <selection pane="bottomLeft" activeCell="A15" sqref="A15"/>
      <selection pane="bottomRight" activeCell="A47" sqref="A47:C47"/>
    </sheetView>
  </sheetViews>
  <sheetFormatPr defaultRowHeight="15" x14ac:dyDescent="0.25"/>
  <cols>
    <col min="1" max="1" width="30" customWidth="1"/>
    <col min="2" max="2" width="22.42578125" bestFit="1" customWidth="1"/>
    <col min="3" max="3" width="23.42578125" bestFit="1" customWidth="1"/>
    <col min="4" max="4" width="23.42578125" customWidth="1"/>
    <col min="5" max="5" width="30" customWidth="1"/>
    <col min="6" max="6" width="24" customWidth="1"/>
    <col min="7" max="7" width="25" customWidth="1"/>
    <col min="8" max="8" width="10.5703125" bestFit="1" customWidth="1"/>
    <col min="9" max="9" width="6.7109375" bestFit="1" customWidth="1"/>
    <col min="10" max="10" width="10" bestFit="1" customWidth="1"/>
  </cols>
  <sheetData>
    <row r="1" spans="1:13" ht="105" customHeight="1" x14ac:dyDescent="0.25">
      <c r="A1" s="109"/>
      <c r="B1" s="109"/>
      <c r="C1" s="109"/>
      <c r="D1" s="110" t="s">
        <v>423</v>
      </c>
      <c r="E1" s="111"/>
      <c r="F1" s="111"/>
      <c r="G1" s="111"/>
      <c r="H1" s="111"/>
      <c r="I1" s="111"/>
      <c r="J1" s="111"/>
      <c r="K1" s="111"/>
      <c r="L1" s="111"/>
      <c r="M1" s="112"/>
    </row>
    <row r="2" spans="1:13" x14ac:dyDescent="0.25">
      <c r="A2" s="46" t="s">
        <v>289</v>
      </c>
      <c r="B2" t="s">
        <v>202</v>
      </c>
      <c r="E2" s="46" t="s">
        <v>289</v>
      </c>
      <c r="F2" t="s">
        <v>202</v>
      </c>
    </row>
    <row r="3" spans="1:13" ht="30" customHeight="1" x14ac:dyDescent="0.25">
      <c r="A3" s="122" t="s">
        <v>264</v>
      </c>
      <c r="B3" s="122"/>
      <c r="C3" s="122"/>
      <c r="E3" s="122" t="s">
        <v>205</v>
      </c>
      <c r="F3" s="122"/>
    </row>
    <row r="4" spans="1:13" x14ac:dyDescent="0.25">
      <c r="A4" s="46" t="s">
        <v>191</v>
      </c>
      <c r="B4" t="s">
        <v>189</v>
      </c>
      <c r="C4" t="s">
        <v>262</v>
      </c>
      <c r="E4" s="46" t="s">
        <v>191</v>
      </c>
      <c r="F4" t="s">
        <v>192</v>
      </c>
      <c r="G4" t="s">
        <v>263</v>
      </c>
    </row>
    <row r="5" spans="1:13" x14ac:dyDescent="0.25">
      <c r="A5" s="45" t="s">
        <v>232</v>
      </c>
      <c r="B5" s="137">
        <v>1</v>
      </c>
      <c r="C5" s="43">
        <v>5.0505050505050509E-3</v>
      </c>
      <c r="D5" s="43"/>
      <c r="E5" s="45" t="s">
        <v>232</v>
      </c>
      <c r="F5" s="137">
        <v>6</v>
      </c>
      <c r="G5" s="43">
        <v>8.1081081081081086E-2</v>
      </c>
    </row>
    <row r="6" spans="1:13" x14ac:dyDescent="0.25">
      <c r="A6" s="45" t="s">
        <v>224</v>
      </c>
      <c r="B6" s="137">
        <v>18</v>
      </c>
      <c r="C6" s="43">
        <v>9.0909090909090912E-2</v>
      </c>
      <c r="D6" s="43"/>
      <c r="E6" s="45" t="s">
        <v>224</v>
      </c>
      <c r="F6" s="137">
        <v>7</v>
      </c>
      <c r="G6" s="43">
        <v>9.45945945945946E-2</v>
      </c>
    </row>
    <row r="7" spans="1:13" x14ac:dyDescent="0.25">
      <c r="A7" s="45" t="s">
        <v>230</v>
      </c>
      <c r="B7" s="137">
        <v>27</v>
      </c>
      <c r="C7" s="43">
        <v>0.13636363636363635</v>
      </c>
      <c r="D7" s="43"/>
      <c r="E7" s="45" t="s">
        <v>93</v>
      </c>
      <c r="F7" s="137">
        <v>13</v>
      </c>
      <c r="G7" s="43">
        <v>0.17567567567567569</v>
      </c>
    </row>
    <row r="8" spans="1:13" x14ac:dyDescent="0.25">
      <c r="A8" s="45" t="s">
        <v>231</v>
      </c>
      <c r="B8" s="137">
        <v>33</v>
      </c>
      <c r="C8" s="43">
        <v>0.16666666666666666</v>
      </c>
      <c r="D8" s="43"/>
      <c r="E8" s="45" t="s">
        <v>230</v>
      </c>
      <c r="F8" s="137">
        <v>22</v>
      </c>
      <c r="G8" s="43">
        <v>0.29729729729729731</v>
      </c>
    </row>
    <row r="9" spans="1:13" x14ac:dyDescent="0.25">
      <c r="A9" s="45" t="s">
        <v>93</v>
      </c>
      <c r="B9" s="137">
        <v>119</v>
      </c>
      <c r="C9" s="43">
        <v>0.60101010101010099</v>
      </c>
      <c r="D9" s="43"/>
      <c r="E9" s="45" t="s">
        <v>231</v>
      </c>
      <c r="F9" s="137">
        <v>26</v>
      </c>
      <c r="G9" s="43">
        <v>0.35135135135135137</v>
      </c>
    </row>
    <row r="10" spans="1:13" x14ac:dyDescent="0.25">
      <c r="A10" s="45" t="s">
        <v>190</v>
      </c>
      <c r="B10" s="137">
        <v>198</v>
      </c>
      <c r="C10" s="43">
        <v>1</v>
      </c>
      <c r="E10" s="45" t="s">
        <v>190</v>
      </c>
      <c r="F10" s="137">
        <v>74</v>
      </c>
      <c r="G10" s="43">
        <v>1</v>
      </c>
    </row>
    <row r="37" spans="1:3" ht="58.5" customHeight="1" x14ac:dyDescent="0.25">
      <c r="A37" s="93" t="s">
        <v>422</v>
      </c>
      <c r="B37" s="93"/>
      <c r="C37" s="93"/>
    </row>
    <row r="38" spans="1:3" ht="34.5" customHeight="1" x14ac:dyDescent="0.25">
      <c r="A38" s="93" t="s">
        <v>466</v>
      </c>
      <c r="B38" s="93"/>
      <c r="C38" s="93"/>
    </row>
    <row r="39" spans="1:3" ht="38.25" customHeight="1" x14ac:dyDescent="0.25">
      <c r="A39" s="93" t="s">
        <v>469</v>
      </c>
      <c r="B39" s="93"/>
      <c r="C39" s="93"/>
    </row>
    <row r="40" spans="1:3" ht="52.5" customHeight="1" x14ac:dyDescent="0.25">
      <c r="A40" s="93" t="s">
        <v>654</v>
      </c>
      <c r="B40" s="93"/>
      <c r="C40" s="93"/>
    </row>
    <row r="41" spans="1:3" ht="37.5" customHeight="1" x14ac:dyDescent="0.25">
      <c r="A41" s="93" t="s">
        <v>749</v>
      </c>
      <c r="B41" s="93"/>
      <c r="C41" s="93"/>
    </row>
    <row r="42" spans="1:3" ht="48.75" customHeight="1" x14ac:dyDescent="0.25">
      <c r="A42" s="93" t="s">
        <v>848</v>
      </c>
      <c r="B42" s="93"/>
      <c r="C42" s="93"/>
    </row>
    <row r="43" spans="1:3" ht="36.75" customHeight="1" x14ac:dyDescent="0.25">
      <c r="A43" s="93" t="s">
        <v>972</v>
      </c>
      <c r="B43" s="93"/>
      <c r="C43" s="93"/>
    </row>
    <row r="44" spans="1:3" ht="31.5" customHeight="1" x14ac:dyDescent="0.25">
      <c r="A44" s="93" t="s">
        <v>1078</v>
      </c>
      <c r="B44" s="93"/>
      <c r="C44" s="93"/>
    </row>
    <row r="45" spans="1:3" ht="34.5" customHeight="1" x14ac:dyDescent="0.25">
      <c r="A45" s="93" t="s">
        <v>1205</v>
      </c>
      <c r="B45" s="93"/>
      <c r="C45" s="93"/>
    </row>
    <row r="46" spans="1:3" ht="39.75" customHeight="1" x14ac:dyDescent="0.25">
      <c r="A46" s="93" t="s">
        <v>1381</v>
      </c>
      <c r="B46" s="93"/>
      <c r="C46" s="93"/>
    </row>
    <row r="47" spans="1:3" ht="28.5" customHeight="1" x14ac:dyDescent="0.25">
      <c r="A47" s="93" t="s">
        <v>1468</v>
      </c>
      <c r="B47" s="93"/>
      <c r="C47" s="93"/>
    </row>
  </sheetData>
  <mergeCells count="15">
    <mergeCell ref="A47:C47"/>
    <mergeCell ref="A46:C46"/>
    <mergeCell ref="A45:C45"/>
    <mergeCell ref="D1:M1"/>
    <mergeCell ref="A37:C37"/>
    <mergeCell ref="A40:C40"/>
    <mergeCell ref="A39:C39"/>
    <mergeCell ref="A38:C38"/>
    <mergeCell ref="E3:F3"/>
    <mergeCell ref="A3:C3"/>
    <mergeCell ref="A44:C44"/>
    <mergeCell ref="A43:C43"/>
    <mergeCell ref="A42:C42"/>
    <mergeCell ref="A41:C41"/>
    <mergeCell ref="A1:C1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M45"/>
  <sheetViews>
    <sheetView zoomScaleNormal="100" workbookViewId="0">
      <pane ySplit="1" topLeftCell="A40" activePane="bottomLeft" state="frozen"/>
      <selection pane="bottomLeft" activeCell="A45" sqref="A45:C45"/>
    </sheetView>
  </sheetViews>
  <sheetFormatPr defaultRowHeight="15" x14ac:dyDescent="0.25"/>
  <cols>
    <col min="1" max="1" width="30" customWidth="1"/>
    <col min="2" max="2" width="22.42578125" bestFit="1" customWidth="1"/>
    <col min="3" max="3" width="23.42578125" bestFit="1" customWidth="1"/>
    <col min="7" max="7" width="30" customWidth="1"/>
    <col min="8" max="8" width="24" bestFit="1" customWidth="1"/>
    <col min="9" max="9" width="25" bestFit="1" customWidth="1"/>
  </cols>
  <sheetData>
    <row r="1" spans="1:13" ht="105" customHeight="1" x14ac:dyDescent="0.25">
      <c r="A1" s="109"/>
      <c r="B1" s="109"/>
      <c r="C1" s="109"/>
      <c r="D1" s="110" t="s">
        <v>423</v>
      </c>
      <c r="E1" s="111"/>
      <c r="F1" s="111"/>
      <c r="G1" s="111"/>
      <c r="H1" s="111"/>
      <c r="I1" s="111"/>
      <c r="J1" s="111"/>
      <c r="K1" s="111"/>
      <c r="L1" s="111"/>
      <c r="M1" s="112"/>
    </row>
    <row r="2" spans="1:13" x14ac:dyDescent="0.25">
      <c r="A2" s="46" t="s">
        <v>289</v>
      </c>
      <c r="B2" t="s">
        <v>202</v>
      </c>
      <c r="G2" s="46" t="s">
        <v>289</v>
      </c>
      <c r="H2" t="s">
        <v>202</v>
      </c>
    </row>
    <row r="3" spans="1:13" ht="33.75" customHeight="1" x14ac:dyDescent="0.25">
      <c r="A3" s="123" t="s">
        <v>203</v>
      </c>
      <c r="B3" s="123"/>
      <c r="C3" s="123"/>
      <c r="G3" s="122" t="s">
        <v>204</v>
      </c>
      <c r="H3" s="122"/>
      <c r="I3" s="122"/>
    </row>
    <row r="4" spans="1:13" x14ac:dyDescent="0.25">
      <c r="A4" s="46" t="s">
        <v>191</v>
      </c>
      <c r="B4" t="s">
        <v>189</v>
      </c>
      <c r="C4" t="s">
        <v>262</v>
      </c>
      <c r="G4" s="46" t="s">
        <v>191</v>
      </c>
      <c r="H4" t="s">
        <v>192</v>
      </c>
      <c r="I4" t="s">
        <v>263</v>
      </c>
    </row>
    <row r="5" spans="1:13" x14ac:dyDescent="0.25">
      <c r="A5" s="45" t="s">
        <v>234</v>
      </c>
      <c r="B5" s="137">
        <v>5</v>
      </c>
      <c r="C5" s="43">
        <v>2.5252525252525252E-2</v>
      </c>
      <c r="G5" s="45" t="s">
        <v>234</v>
      </c>
      <c r="H5" s="137">
        <v>3</v>
      </c>
      <c r="I5" s="43">
        <v>4.0540540540540543E-2</v>
      </c>
    </row>
    <row r="6" spans="1:13" x14ac:dyDescent="0.25">
      <c r="A6" s="45" t="s">
        <v>432</v>
      </c>
      <c r="B6" s="137">
        <v>5</v>
      </c>
      <c r="C6" s="43">
        <v>2.5252525252525252E-2</v>
      </c>
      <c r="G6" s="45" t="s">
        <v>432</v>
      </c>
      <c r="H6" s="137">
        <v>6</v>
      </c>
      <c r="I6" s="43">
        <v>8.1081081081081086E-2</v>
      </c>
    </row>
    <row r="7" spans="1:13" x14ac:dyDescent="0.25">
      <c r="A7" s="45" t="s">
        <v>152</v>
      </c>
      <c r="B7" s="137">
        <v>27</v>
      </c>
      <c r="C7" s="43">
        <v>0.13636363636363635</v>
      </c>
      <c r="G7" s="45" t="s">
        <v>152</v>
      </c>
      <c r="H7" s="137">
        <v>23</v>
      </c>
      <c r="I7" s="43">
        <v>0.3108108108108108</v>
      </c>
    </row>
    <row r="8" spans="1:13" x14ac:dyDescent="0.25">
      <c r="A8" s="45" t="s">
        <v>233</v>
      </c>
      <c r="B8" s="137">
        <v>161</v>
      </c>
      <c r="C8" s="43">
        <v>0.81313131313131315</v>
      </c>
      <c r="G8" s="45" t="s">
        <v>233</v>
      </c>
      <c r="H8" s="137">
        <v>42</v>
      </c>
      <c r="I8" s="43">
        <v>0.56756756756756754</v>
      </c>
    </row>
    <row r="9" spans="1:13" x14ac:dyDescent="0.25">
      <c r="A9" s="45" t="s">
        <v>190</v>
      </c>
      <c r="B9" s="137">
        <v>198</v>
      </c>
      <c r="C9" s="43">
        <v>1</v>
      </c>
      <c r="G9" s="45" t="s">
        <v>190</v>
      </c>
      <c r="H9" s="137">
        <v>74</v>
      </c>
      <c r="I9" s="43">
        <v>1</v>
      </c>
    </row>
    <row r="35" spans="1:3" ht="58.5" customHeight="1" x14ac:dyDescent="0.25">
      <c r="A35" s="93" t="s">
        <v>422</v>
      </c>
      <c r="B35" s="93"/>
      <c r="C35" s="93"/>
    </row>
    <row r="36" spans="1:3" ht="37.5" customHeight="1" x14ac:dyDescent="0.25">
      <c r="A36" s="93" t="s">
        <v>466</v>
      </c>
      <c r="B36" s="93"/>
      <c r="C36" s="93"/>
    </row>
    <row r="37" spans="1:3" ht="48" customHeight="1" x14ac:dyDescent="0.25">
      <c r="A37" s="93" t="s">
        <v>469</v>
      </c>
      <c r="B37" s="93"/>
      <c r="C37" s="93"/>
    </row>
    <row r="38" spans="1:3" ht="45" customHeight="1" x14ac:dyDescent="0.25">
      <c r="A38" s="93" t="s">
        <v>654</v>
      </c>
      <c r="B38" s="93"/>
      <c r="C38" s="93"/>
    </row>
    <row r="39" spans="1:3" ht="45.75" customHeight="1" x14ac:dyDescent="0.25">
      <c r="A39" s="93" t="s">
        <v>749</v>
      </c>
      <c r="B39" s="93"/>
      <c r="C39" s="93"/>
    </row>
    <row r="40" spans="1:3" ht="43.5" customHeight="1" x14ac:dyDescent="0.25">
      <c r="A40" s="93" t="s">
        <v>848</v>
      </c>
      <c r="B40" s="93"/>
      <c r="C40" s="93"/>
    </row>
    <row r="41" spans="1:3" ht="35.25" customHeight="1" x14ac:dyDescent="0.25">
      <c r="A41" s="93" t="s">
        <v>972</v>
      </c>
      <c r="B41" s="93"/>
      <c r="C41" s="93"/>
    </row>
    <row r="42" spans="1:3" ht="36.75" customHeight="1" x14ac:dyDescent="0.25">
      <c r="A42" s="93" t="s">
        <v>1078</v>
      </c>
      <c r="B42" s="93"/>
      <c r="C42" s="93"/>
    </row>
    <row r="43" spans="1:3" ht="41.25" customHeight="1" x14ac:dyDescent="0.25">
      <c r="A43" s="93" t="s">
        <v>1205</v>
      </c>
      <c r="B43" s="93"/>
      <c r="C43" s="93"/>
    </row>
    <row r="44" spans="1:3" ht="42.75" customHeight="1" x14ac:dyDescent="0.25">
      <c r="A44" s="93" t="s">
        <v>1381</v>
      </c>
      <c r="B44" s="93"/>
      <c r="C44" s="93"/>
    </row>
    <row r="45" spans="1:3" ht="47.25" customHeight="1" x14ac:dyDescent="0.25">
      <c r="A45" s="93" t="s">
        <v>1468</v>
      </c>
      <c r="B45" s="93"/>
      <c r="C45" s="93"/>
    </row>
  </sheetData>
  <mergeCells count="15">
    <mergeCell ref="A45:C45"/>
    <mergeCell ref="A44:C44"/>
    <mergeCell ref="A43:C43"/>
    <mergeCell ref="D1:M1"/>
    <mergeCell ref="A35:C35"/>
    <mergeCell ref="A38:C38"/>
    <mergeCell ref="A37:C37"/>
    <mergeCell ref="A36:C36"/>
    <mergeCell ref="A3:C3"/>
    <mergeCell ref="G3:I3"/>
    <mergeCell ref="A42:C42"/>
    <mergeCell ref="A41:C41"/>
    <mergeCell ref="A40:C40"/>
    <mergeCell ref="A39:C39"/>
    <mergeCell ref="A1:C1"/>
  </mergeCells>
  <pageMargins left="0.511811024" right="0.511811024" top="0.78740157499999996" bottom="0.78740157499999996" header="0.31496062000000002" footer="0.3149606200000000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M48"/>
  <sheetViews>
    <sheetView zoomScaleNormal="100" workbookViewId="0">
      <pane xSplit="11" ySplit="1" topLeftCell="L39" activePane="bottomRight" state="frozen"/>
      <selection pane="topRight" activeCell="L1" sqref="L1"/>
      <selection pane="bottomLeft" activeCell="A2" sqref="A2"/>
      <selection pane="bottomRight" activeCell="A48" sqref="A48:C48"/>
    </sheetView>
  </sheetViews>
  <sheetFormatPr defaultRowHeight="15" x14ac:dyDescent="0.25"/>
  <cols>
    <col min="1" max="1" width="30" customWidth="1"/>
    <col min="2" max="2" width="22.42578125" bestFit="1" customWidth="1"/>
    <col min="3" max="3" width="23.42578125" bestFit="1" customWidth="1"/>
    <col min="4" max="4" width="23.42578125" customWidth="1"/>
    <col min="5" max="5" width="30" customWidth="1"/>
    <col min="6" max="6" width="24" bestFit="1" customWidth="1"/>
    <col min="7" max="7" width="25" bestFit="1" customWidth="1"/>
    <col min="8" max="8" width="10.5703125" bestFit="1" customWidth="1"/>
    <col min="9" max="9" width="6.7109375" bestFit="1" customWidth="1"/>
    <col min="10" max="10" width="10" bestFit="1" customWidth="1"/>
  </cols>
  <sheetData>
    <row r="1" spans="1:13" ht="105" customHeight="1" x14ac:dyDescent="0.25">
      <c r="A1" s="109"/>
      <c r="B1" s="109"/>
      <c r="C1" s="109"/>
      <c r="D1" s="110" t="s">
        <v>423</v>
      </c>
      <c r="E1" s="111"/>
      <c r="F1" s="111"/>
      <c r="G1" s="111"/>
      <c r="H1" s="111"/>
      <c r="I1" s="111"/>
      <c r="J1" s="111"/>
      <c r="K1" s="111"/>
      <c r="L1" s="111"/>
      <c r="M1" s="112"/>
    </row>
    <row r="2" spans="1:13" x14ac:dyDescent="0.25">
      <c r="A2" s="46" t="s">
        <v>289</v>
      </c>
      <c r="B2" t="s">
        <v>675</v>
      </c>
      <c r="E2" s="46" t="s">
        <v>289</v>
      </c>
      <c r="F2" t="s">
        <v>675</v>
      </c>
    </row>
    <row r="3" spans="1:13" ht="30" customHeight="1" x14ac:dyDescent="0.25">
      <c r="A3" s="122" t="s">
        <v>685</v>
      </c>
      <c r="B3" s="122"/>
      <c r="C3" s="122"/>
      <c r="E3" s="122" t="s">
        <v>686</v>
      </c>
      <c r="F3" s="122"/>
      <c r="G3" s="122"/>
    </row>
    <row r="4" spans="1:13" x14ac:dyDescent="0.25">
      <c r="A4" s="46" t="s">
        <v>191</v>
      </c>
      <c r="B4" t="s">
        <v>189</v>
      </c>
      <c r="C4" t="s">
        <v>262</v>
      </c>
      <c r="E4" s="46" t="s">
        <v>191</v>
      </c>
      <c r="F4" t="s">
        <v>192</v>
      </c>
      <c r="G4" t="s">
        <v>263</v>
      </c>
    </row>
    <row r="5" spans="1:13" x14ac:dyDescent="0.25">
      <c r="A5" s="45" t="s">
        <v>230</v>
      </c>
      <c r="B5" s="137">
        <v>11</v>
      </c>
      <c r="C5" s="43">
        <v>3.3434650455927049E-2</v>
      </c>
      <c r="E5" s="45" t="s">
        <v>230</v>
      </c>
      <c r="F5" s="137">
        <v>7</v>
      </c>
      <c r="G5" s="43">
        <v>4.4871794871794872E-2</v>
      </c>
    </row>
    <row r="6" spans="1:13" x14ac:dyDescent="0.25">
      <c r="A6" s="45" t="s">
        <v>224</v>
      </c>
      <c r="B6" s="137">
        <v>57</v>
      </c>
      <c r="C6" s="43">
        <v>0.17325227963525835</v>
      </c>
      <c r="E6" s="45" t="s">
        <v>93</v>
      </c>
      <c r="F6" s="137">
        <v>17</v>
      </c>
      <c r="G6" s="43">
        <v>0.10897435897435898</v>
      </c>
    </row>
    <row r="7" spans="1:13" x14ac:dyDescent="0.25">
      <c r="A7" s="45" t="s">
        <v>231</v>
      </c>
      <c r="B7" s="137">
        <v>127</v>
      </c>
      <c r="C7" s="43">
        <v>0.3860182370820669</v>
      </c>
      <c r="E7" s="45" t="s">
        <v>224</v>
      </c>
      <c r="F7" s="137">
        <v>53</v>
      </c>
      <c r="G7" s="43">
        <v>0.33974358974358976</v>
      </c>
    </row>
    <row r="8" spans="1:13" x14ac:dyDescent="0.25">
      <c r="A8" s="45" t="s">
        <v>93</v>
      </c>
      <c r="B8" s="137">
        <v>134</v>
      </c>
      <c r="C8" s="43">
        <v>0.40729483282674772</v>
      </c>
      <c r="E8" s="45" t="s">
        <v>231</v>
      </c>
      <c r="F8" s="137">
        <v>79</v>
      </c>
      <c r="G8" s="43">
        <v>0.50641025641025639</v>
      </c>
    </row>
    <row r="9" spans="1:13" x14ac:dyDescent="0.25">
      <c r="A9" s="45" t="s">
        <v>190</v>
      </c>
      <c r="B9" s="137">
        <v>329</v>
      </c>
      <c r="C9" s="43">
        <v>1</v>
      </c>
      <c r="E9" s="45" t="s">
        <v>190</v>
      </c>
      <c r="F9" s="137">
        <v>156</v>
      </c>
      <c r="G9" s="43">
        <v>1</v>
      </c>
    </row>
    <row r="38" spans="1:3" ht="58.5" customHeight="1" x14ac:dyDescent="0.25">
      <c r="A38" s="93" t="s">
        <v>422</v>
      </c>
      <c r="B38" s="93"/>
      <c r="C38" s="93"/>
    </row>
    <row r="39" spans="1:3" ht="36" customHeight="1" x14ac:dyDescent="0.25">
      <c r="A39" s="93" t="s">
        <v>466</v>
      </c>
      <c r="B39" s="93"/>
      <c r="C39" s="93"/>
    </row>
    <row r="40" spans="1:3" ht="42.75" customHeight="1" x14ac:dyDescent="0.25">
      <c r="A40" s="93" t="s">
        <v>469</v>
      </c>
      <c r="B40" s="93"/>
      <c r="C40" s="93"/>
    </row>
    <row r="41" spans="1:3" ht="35.25" customHeight="1" x14ac:dyDescent="0.25">
      <c r="A41" s="93" t="s">
        <v>654</v>
      </c>
      <c r="B41" s="93"/>
      <c r="C41" s="93"/>
    </row>
    <row r="42" spans="1:3" ht="37.5" customHeight="1" x14ac:dyDescent="0.25">
      <c r="A42" s="93" t="s">
        <v>749</v>
      </c>
      <c r="B42" s="93"/>
      <c r="C42" s="93"/>
    </row>
    <row r="43" spans="1:3" ht="37.5" customHeight="1" x14ac:dyDescent="0.25">
      <c r="A43" s="93" t="s">
        <v>848</v>
      </c>
      <c r="B43" s="93"/>
      <c r="C43" s="93"/>
    </row>
    <row r="44" spans="1:3" ht="40.5" customHeight="1" x14ac:dyDescent="0.25">
      <c r="A44" s="93" t="s">
        <v>972</v>
      </c>
      <c r="B44" s="93"/>
      <c r="C44" s="93"/>
    </row>
    <row r="45" spans="1:3" ht="39.75" customHeight="1" x14ac:dyDescent="0.25">
      <c r="A45" s="93" t="s">
        <v>1078</v>
      </c>
      <c r="B45" s="93"/>
      <c r="C45" s="93"/>
    </row>
    <row r="46" spans="1:3" ht="37.5" customHeight="1" x14ac:dyDescent="0.25">
      <c r="A46" s="93" t="s">
        <v>1205</v>
      </c>
      <c r="B46" s="93"/>
      <c r="C46" s="93"/>
    </row>
    <row r="47" spans="1:3" ht="36" customHeight="1" x14ac:dyDescent="0.25">
      <c r="A47" s="93" t="s">
        <v>1381</v>
      </c>
      <c r="B47" s="93"/>
      <c r="C47" s="93"/>
    </row>
    <row r="48" spans="1:3" ht="30.75" customHeight="1" x14ac:dyDescent="0.25">
      <c r="A48" s="93" t="s">
        <v>1468</v>
      </c>
      <c r="B48" s="93"/>
      <c r="C48" s="93"/>
    </row>
  </sheetData>
  <mergeCells count="15">
    <mergeCell ref="A48:C48"/>
    <mergeCell ref="A47:C47"/>
    <mergeCell ref="A46:C46"/>
    <mergeCell ref="D1:M1"/>
    <mergeCell ref="A38:C38"/>
    <mergeCell ref="A41:C41"/>
    <mergeCell ref="A40:C40"/>
    <mergeCell ref="A39:C39"/>
    <mergeCell ref="A3:C3"/>
    <mergeCell ref="E3:G3"/>
    <mergeCell ref="A45:C45"/>
    <mergeCell ref="A44:C44"/>
    <mergeCell ref="A43:C43"/>
    <mergeCell ref="A42:C42"/>
    <mergeCell ref="A1:C1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6"/>
  <sheetViews>
    <sheetView zoomScaleNormal="100" workbookViewId="0">
      <pane ySplit="1" topLeftCell="A40" activePane="bottomLeft" state="frozen"/>
      <selection pane="bottomLeft" activeCell="A46" sqref="A46:C46"/>
    </sheetView>
  </sheetViews>
  <sheetFormatPr defaultRowHeight="15" x14ac:dyDescent="0.25"/>
  <cols>
    <col min="1" max="1" width="30" customWidth="1"/>
    <col min="2" max="2" width="27.5703125" bestFit="1" customWidth="1"/>
    <col min="3" max="3" width="28.5703125" bestFit="1" customWidth="1"/>
    <col min="4" max="4" width="23" bestFit="1" customWidth="1"/>
    <col min="5" max="5" width="15.42578125" bestFit="1" customWidth="1"/>
    <col min="6" max="6" width="31.85546875" bestFit="1" customWidth="1"/>
    <col min="7" max="7" width="10.5703125" bestFit="1" customWidth="1"/>
    <col min="8" max="8" width="6.7109375" bestFit="1" customWidth="1"/>
    <col min="9" max="9" width="10" bestFit="1" customWidth="1"/>
  </cols>
  <sheetData>
    <row r="1" spans="1:13" ht="105" customHeight="1" x14ac:dyDescent="0.25">
      <c r="A1" s="109"/>
      <c r="B1" s="109"/>
      <c r="C1" s="109"/>
      <c r="D1" s="110" t="s">
        <v>423</v>
      </c>
      <c r="E1" s="111"/>
      <c r="F1" s="111"/>
      <c r="G1" s="111"/>
      <c r="H1" s="111"/>
      <c r="I1" s="111"/>
      <c r="J1" s="111"/>
      <c r="K1" s="111"/>
      <c r="L1" s="111"/>
      <c r="M1" s="112"/>
    </row>
    <row r="2" spans="1:13" x14ac:dyDescent="0.25">
      <c r="A2" s="46" t="s">
        <v>289</v>
      </c>
      <c r="B2" t="s">
        <v>202</v>
      </c>
    </row>
    <row r="3" spans="1:13" ht="30" customHeight="1" x14ac:dyDescent="0.25">
      <c r="A3" s="122" t="s">
        <v>236</v>
      </c>
      <c r="B3" s="122"/>
      <c r="C3" s="122"/>
      <c r="D3" s="122"/>
      <c r="E3" s="122"/>
    </row>
    <row r="4" spans="1:13" x14ac:dyDescent="0.25">
      <c r="A4" s="46" t="s">
        <v>191</v>
      </c>
      <c r="B4" t="s">
        <v>235</v>
      </c>
      <c r="C4" t="s">
        <v>265</v>
      </c>
      <c r="D4" s="22"/>
      <c r="E4" s="23"/>
      <c r="F4" s="24"/>
    </row>
    <row r="5" spans="1:13" x14ac:dyDescent="0.25">
      <c r="A5" s="45" t="s">
        <v>232</v>
      </c>
      <c r="B5" s="137">
        <v>1</v>
      </c>
      <c r="C5" s="43">
        <v>1.0298661174047373E-3</v>
      </c>
      <c r="D5" s="25"/>
      <c r="E5" s="26"/>
      <c r="F5" s="27"/>
    </row>
    <row r="6" spans="1:13" x14ac:dyDescent="0.25">
      <c r="A6" s="45" t="s">
        <v>224</v>
      </c>
      <c r="B6" s="137">
        <v>30</v>
      </c>
      <c r="C6" s="43">
        <v>3.0895983522142123E-2</v>
      </c>
      <c r="D6" s="25"/>
      <c r="E6" s="26"/>
      <c r="F6" s="27"/>
    </row>
    <row r="7" spans="1:13" x14ac:dyDescent="0.25">
      <c r="A7" s="45" t="s">
        <v>231</v>
      </c>
      <c r="B7" s="137">
        <v>70</v>
      </c>
      <c r="C7" s="43">
        <v>7.209062821833162E-2</v>
      </c>
      <c r="D7" s="25"/>
      <c r="E7" s="26"/>
      <c r="F7" s="27"/>
    </row>
    <row r="8" spans="1:13" x14ac:dyDescent="0.25">
      <c r="A8" s="45" t="s">
        <v>230</v>
      </c>
      <c r="B8" s="137">
        <v>347</v>
      </c>
      <c r="C8" s="43">
        <v>0.35736354273944387</v>
      </c>
      <c r="D8" s="25"/>
      <c r="E8" s="26"/>
      <c r="F8" s="27"/>
    </row>
    <row r="9" spans="1:13" x14ac:dyDescent="0.25">
      <c r="A9" s="45" t="s">
        <v>93</v>
      </c>
      <c r="B9" s="137">
        <v>523</v>
      </c>
      <c r="C9" s="43">
        <v>0.5386199794026777</v>
      </c>
      <c r="D9" s="25"/>
      <c r="E9" s="26"/>
      <c r="F9" s="27"/>
    </row>
    <row r="10" spans="1:13" x14ac:dyDescent="0.25">
      <c r="A10" s="45" t="s">
        <v>190</v>
      </c>
      <c r="B10" s="137">
        <v>971</v>
      </c>
      <c r="C10" s="43">
        <v>1</v>
      </c>
      <c r="D10" s="25"/>
      <c r="E10" s="26"/>
      <c r="F10" s="27"/>
    </row>
    <row r="11" spans="1:13" x14ac:dyDescent="0.25">
      <c r="D11" s="25"/>
      <c r="E11" s="26"/>
      <c r="F11" s="27"/>
    </row>
    <row r="12" spans="1:13" x14ac:dyDescent="0.25">
      <c r="D12" s="25"/>
      <c r="E12" s="26"/>
      <c r="F12" s="27"/>
    </row>
    <row r="13" spans="1:13" x14ac:dyDescent="0.25">
      <c r="D13" s="25"/>
      <c r="E13" s="26"/>
      <c r="F13" s="27"/>
    </row>
    <row r="14" spans="1:13" x14ac:dyDescent="0.25">
      <c r="D14" s="25"/>
      <c r="E14" s="26"/>
      <c r="F14" s="27"/>
    </row>
    <row r="15" spans="1:13" x14ac:dyDescent="0.25">
      <c r="D15" s="25"/>
      <c r="E15" s="26"/>
      <c r="F15" s="27"/>
    </row>
    <row r="16" spans="1:13" x14ac:dyDescent="0.25">
      <c r="D16" s="25"/>
      <c r="E16" s="26"/>
      <c r="F16" s="27"/>
    </row>
    <row r="17" spans="4:6" x14ac:dyDescent="0.25">
      <c r="D17" s="25"/>
      <c r="E17" s="26"/>
      <c r="F17" s="27"/>
    </row>
    <row r="18" spans="4:6" x14ac:dyDescent="0.25">
      <c r="D18" s="25"/>
      <c r="E18" s="26"/>
      <c r="F18" s="27"/>
    </row>
    <row r="19" spans="4:6" x14ac:dyDescent="0.25">
      <c r="D19" s="25"/>
      <c r="E19" s="26"/>
      <c r="F19" s="27"/>
    </row>
    <row r="20" spans="4:6" x14ac:dyDescent="0.25">
      <c r="D20" s="25"/>
      <c r="E20" s="26"/>
      <c r="F20" s="27"/>
    </row>
    <row r="21" spans="4:6" x14ac:dyDescent="0.25">
      <c r="D21" s="28"/>
      <c r="E21" s="29"/>
      <c r="F21" s="30"/>
    </row>
    <row r="28" spans="4:6" x14ac:dyDescent="0.25">
      <c r="F28" s="44"/>
    </row>
    <row r="36" spans="1:3" ht="58.5" customHeight="1" x14ac:dyDescent="0.25">
      <c r="A36" s="93" t="s">
        <v>422</v>
      </c>
      <c r="B36" s="93"/>
      <c r="C36" s="93"/>
    </row>
    <row r="37" spans="1:3" ht="38.25" customHeight="1" x14ac:dyDescent="0.25">
      <c r="A37" s="93" t="s">
        <v>466</v>
      </c>
      <c r="B37" s="93"/>
      <c r="C37" s="93"/>
    </row>
    <row r="38" spans="1:3" ht="42.75" customHeight="1" x14ac:dyDescent="0.25">
      <c r="A38" s="93" t="s">
        <v>469</v>
      </c>
      <c r="B38" s="93"/>
      <c r="C38" s="93"/>
    </row>
    <row r="39" spans="1:3" ht="40.5" customHeight="1" x14ac:dyDescent="0.25">
      <c r="A39" s="93" t="s">
        <v>654</v>
      </c>
      <c r="B39" s="93"/>
      <c r="C39" s="93"/>
    </row>
    <row r="40" spans="1:3" ht="40.5" customHeight="1" x14ac:dyDescent="0.25">
      <c r="A40" s="93" t="s">
        <v>749</v>
      </c>
      <c r="B40" s="93"/>
      <c r="C40" s="93"/>
    </row>
    <row r="41" spans="1:3" ht="44.25" customHeight="1" x14ac:dyDescent="0.25">
      <c r="A41" s="93" t="s">
        <v>848</v>
      </c>
      <c r="B41" s="93"/>
      <c r="C41" s="93"/>
    </row>
    <row r="42" spans="1:3" ht="37.5" customHeight="1" x14ac:dyDescent="0.25">
      <c r="A42" s="93" t="s">
        <v>972</v>
      </c>
      <c r="B42" s="93"/>
      <c r="C42" s="93"/>
    </row>
    <row r="43" spans="1:3" ht="42" customHeight="1" x14ac:dyDescent="0.25">
      <c r="A43" s="93" t="s">
        <v>1078</v>
      </c>
      <c r="B43" s="93"/>
      <c r="C43" s="93"/>
    </row>
    <row r="44" spans="1:3" ht="36.75" customHeight="1" x14ac:dyDescent="0.25">
      <c r="A44" s="93" t="s">
        <v>1205</v>
      </c>
      <c r="B44" s="93"/>
      <c r="C44" s="93"/>
    </row>
    <row r="45" spans="1:3" ht="32.25" customHeight="1" x14ac:dyDescent="0.25">
      <c r="A45" s="93" t="s">
        <v>1381</v>
      </c>
      <c r="B45" s="93"/>
      <c r="C45" s="93"/>
    </row>
    <row r="46" spans="1:3" ht="33.75" customHeight="1" x14ac:dyDescent="0.25">
      <c r="A46" s="93" t="s">
        <v>1468</v>
      </c>
      <c r="B46" s="93"/>
      <c r="C46" s="93"/>
    </row>
  </sheetData>
  <mergeCells count="15">
    <mergeCell ref="A46:C46"/>
    <mergeCell ref="A45:C45"/>
    <mergeCell ref="A44:C44"/>
    <mergeCell ref="D1:M1"/>
    <mergeCell ref="A36:C36"/>
    <mergeCell ref="A39:C39"/>
    <mergeCell ref="A38:C38"/>
    <mergeCell ref="A37:C37"/>
    <mergeCell ref="D3:E3"/>
    <mergeCell ref="A3:C3"/>
    <mergeCell ref="A43:C43"/>
    <mergeCell ref="A42:C42"/>
    <mergeCell ref="A41:C41"/>
    <mergeCell ref="A40:C40"/>
    <mergeCell ref="A1:C1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0"/>
  <sheetViews>
    <sheetView zoomScaleNormal="100" workbookViewId="0">
      <pane ySplit="1" topLeftCell="A42" activePane="bottomLeft" state="frozen"/>
      <selection pane="bottomLeft" activeCell="A50" sqref="A50:C50"/>
    </sheetView>
  </sheetViews>
  <sheetFormatPr defaultRowHeight="15" x14ac:dyDescent="0.25"/>
  <cols>
    <col min="1" max="1" width="30" customWidth="1"/>
    <col min="2" max="2" width="27.5703125" bestFit="1" customWidth="1"/>
    <col min="3" max="3" width="28.5703125" bestFit="1" customWidth="1"/>
    <col min="4" max="4" width="23" bestFit="1" customWidth="1"/>
    <col min="5" max="5" width="15.42578125" bestFit="1" customWidth="1"/>
    <col min="6" max="6" width="31.85546875" bestFit="1" customWidth="1"/>
    <col min="7" max="7" width="10.5703125" bestFit="1" customWidth="1"/>
    <col min="8" max="8" width="6.7109375" bestFit="1" customWidth="1"/>
    <col min="9" max="9" width="10" bestFit="1" customWidth="1"/>
  </cols>
  <sheetData>
    <row r="1" spans="1:13" ht="105" customHeight="1" x14ac:dyDescent="0.25">
      <c r="A1" s="109"/>
      <c r="B1" s="109"/>
      <c r="C1" s="109"/>
      <c r="D1" s="110" t="s">
        <v>423</v>
      </c>
      <c r="E1" s="111"/>
      <c r="F1" s="111"/>
      <c r="G1" s="111"/>
      <c r="H1" s="111"/>
      <c r="I1" s="111"/>
      <c r="J1" s="111"/>
      <c r="K1" s="111"/>
      <c r="L1" s="111"/>
      <c r="M1" s="112"/>
    </row>
    <row r="2" spans="1:13" x14ac:dyDescent="0.25">
      <c r="A2" s="46" t="s">
        <v>289</v>
      </c>
      <c r="B2" t="s">
        <v>202</v>
      </c>
    </row>
    <row r="3" spans="1:13" ht="30" customHeight="1" x14ac:dyDescent="0.25">
      <c r="A3" s="122" t="s">
        <v>237</v>
      </c>
      <c r="B3" s="122"/>
      <c r="D3" s="122"/>
      <c r="E3" s="122"/>
    </row>
    <row r="4" spans="1:13" x14ac:dyDescent="0.25">
      <c r="A4" s="46" t="s">
        <v>191</v>
      </c>
      <c r="B4" t="s">
        <v>235</v>
      </c>
      <c r="C4" t="s">
        <v>265</v>
      </c>
      <c r="D4" s="22"/>
      <c r="E4" s="23"/>
      <c r="F4" s="24"/>
    </row>
    <row r="5" spans="1:13" x14ac:dyDescent="0.25">
      <c r="A5" s="45" t="s">
        <v>432</v>
      </c>
      <c r="B5" s="137">
        <v>6</v>
      </c>
      <c r="C5" s="43">
        <v>6.1791967044284241E-3</v>
      </c>
      <c r="D5" s="25"/>
      <c r="E5" s="26"/>
      <c r="F5" s="27"/>
    </row>
    <row r="6" spans="1:13" x14ac:dyDescent="0.25">
      <c r="A6" s="45" t="s">
        <v>152</v>
      </c>
      <c r="B6" s="137">
        <v>54</v>
      </c>
      <c r="C6" s="43">
        <v>5.5612770339855816E-2</v>
      </c>
      <c r="D6" s="25"/>
      <c r="E6" s="26"/>
      <c r="F6" s="27"/>
    </row>
    <row r="7" spans="1:13" x14ac:dyDescent="0.25">
      <c r="A7" s="45" t="s">
        <v>234</v>
      </c>
      <c r="B7" s="137">
        <v>57</v>
      </c>
      <c r="C7" s="43">
        <v>5.8702368692070031E-2</v>
      </c>
      <c r="D7" s="25"/>
      <c r="E7" s="26"/>
      <c r="F7" s="27"/>
    </row>
    <row r="8" spans="1:13" x14ac:dyDescent="0.25">
      <c r="A8" s="45" t="s">
        <v>233</v>
      </c>
      <c r="B8" s="137">
        <v>854</v>
      </c>
      <c r="C8" s="43">
        <v>0.87950566426364574</v>
      </c>
      <c r="D8" s="25"/>
      <c r="E8" s="26"/>
      <c r="F8" s="27"/>
    </row>
    <row r="9" spans="1:13" x14ac:dyDescent="0.25">
      <c r="A9" s="45" t="s">
        <v>190</v>
      </c>
      <c r="B9" s="137">
        <v>971</v>
      </c>
      <c r="C9" s="43">
        <v>1</v>
      </c>
      <c r="D9" s="25"/>
      <c r="E9" s="26"/>
      <c r="F9" s="27"/>
    </row>
    <row r="10" spans="1:13" x14ac:dyDescent="0.25">
      <c r="D10" s="25"/>
      <c r="E10" s="26"/>
      <c r="F10" s="27"/>
    </row>
    <row r="11" spans="1:13" x14ac:dyDescent="0.25">
      <c r="D11" s="25"/>
      <c r="E11" s="26"/>
      <c r="F11" s="27"/>
    </row>
    <row r="12" spans="1:13" x14ac:dyDescent="0.25">
      <c r="D12" s="25"/>
      <c r="E12" s="26"/>
      <c r="F12" s="27"/>
    </row>
    <row r="13" spans="1:13" x14ac:dyDescent="0.25">
      <c r="D13" s="25"/>
      <c r="E13" s="26"/>
      <c r="F13" s="27"/>
    </row>
    <row r="14" spans="1:13" x14ac:dyDescent="0.25">
      <c r="D14" s="25"/>
      <c r="E14" s="26"/>
      <c r="F14" s="27"/>
    </row>
    <row r="15" spans="1:13" x14ac:dyDescent="0.25">
      <c r="D15" s="25"/>
      <c r="E15" s="26"/>
      <c r="F15" s="27"/>
    </row>
    <row r="16" spans="1:13" x14ac:dyDescent="0.25">
      <c r="D16" s="25"/>
      <c r="E16" s="26"/>
      <c r="F16" s="27"/>
    </row>
    <row r="17" spans="4:6" x14ac:dyDescent="0.25">
      <c r="D17" s="25"/>
      <c r="E17" s="26"/>
      <c r="F17" s="27"/>
    </row>
    <row r="18" spans="4:6" x14ac:dyDescent="0.25">
      <c r="D18" s="25"/>
      <c r="E18" s="26"/>
      <c r="F18" s="27"/>
    </row>
    <row r="19" spans="4:6" x14ac:dyDescent="0.25">
      <c r="D19" s="25"/>
      <c r="E19" s="26"/>
      <c r="F19" s="27"/>
    </row>
    <row r="20" spans="4:6" x14ac:dyDescent="0.25">
      <c r="D20" s="25"/>
      <c r="E20" s="26"/>
      <c r="F20" s="27"/>
    </row>
    <row r="21" spans="4:6" x14ac:dyDescent="0.25">
      <c r="D21" s="28"/>
      <c r="E21" s="29"/>
      <c r="F21" s="30"/>
    </row>
    <row r="38" spans="1:3" ht="58.5" customHeight="1" x14ac:dyDescent="0.25">
      <c r="A38" s="93" t="s">
        <v>354</v>
      </c>
      <c r="B38" s="93"/>
      <c r="C38" s="93"/>
    </row>
    <row r="40" spans="1:3" ht="42.75" customHeight="1" x14ac:dyDescent="0.25">
      <c r="A40" s="93" t="s">
        <v>422</v>
      </c>
      <c r="B40" s="93"/>
      <c r="C40" s="93"/>
    </row>
    <row r="41" spans="1:3" ht="48" customHeight="1" x14ac:dyDescent="0.25">
      <c r="A41" s="93" t="s">
        <v>466</v>
      </c>
      <c r="B41" s="93"/>
      <c r="C41" s="93"/>
    </row>
    <row r="42" spans="1:3" ht="57.75" customHeight="1" x14ac:dyDescent="0.25">
      <c r="A42" s="93" t="s">
        <v>469</v>
      </c>
      <c r="B42" s="93"/>
      <c r="C42" s="93"/>
    </row>
    <row r="43" spans="1:3" ht="39" customHeight="1" x14ac:dyDescent="0.25">
      <c r="A43" s="93" t="s">
        <v>654</v>
      </c>
      <c r="B43" s="93"/>
      <c r="C43" s="93"/>
    </row>
    <row r="44" spans="1:3" ht="45.75" customHeight="1" x14ac:dyDescent="0.25">
      <c r="A44" s="93" t="s">
        <v>749</v>
      </c>
      <c r="B44" s="93"/>
      <c r="C44" s="93"/>
    </row>
    <row r="45" spans="1:3" ht="43.5" customHeight="1" x14ac:dyDescent="0.25">
      <c r="A45" s="93" t="s">
        <v>848</v>
      </c>
      <c r="B45" s="93"/>
      <c r="C45" s="93"/>
    </row>
    <row r="46" spans="1:3" ht="33" customHeight="1" x14ac:dyDescent="0.25">
      <c r="A46" s="93" t="s">
        <v>972</v>
      </c>
      <c r="B46" s="93"/>
      <c r="C46" s="93"/>
    </row>
    <row r="47" spans="1:3" ht="38.25" customHeight="1" x14ac:dyDescent="0.25">
      <c r="A47" s="93" t="s">
        <v>1078</v>
      </c>
      <c r="B47" s="93"/>
      <c r="C47" s="93"/>
    </row>
    <row r="48" spans="1:3" ht="41.25" customHeight="1" x14ac:dyDescent="0.25">
      <c r="A48" s="93" t="s">
        <v>1205</v>
      </c>
      <c r="B48" s="93"/>
      <c r="C48" s="93"/>
    </row>
    <row r="49" spans="1:3" ht="41.25" customHeight="1" x14ac:dyDescent="0.25">
      <c r="A49" s="93" t="s">
        <v>1381</v>
      </c>
      <c r="B49" s="93"/>
      <c r="C49" s="93"/>
    </row>
    <row r="50" spans="1:3" ht="32.25" customHeight="1" x14ac:dyDescent="0.25">
      <c r="A50" s="93" t="s">
        <v>1468</v>
      </c>
      <c r="B50" s="93"/>
      <c r="C50" s="93"/>
    </row>
  </sheetData>
  <mergeCells count="16">
    <mergeCell ref="A50:C50"/>
    <mergeCell ref="A49:C49"/>
    <mergeCell ref="A48:C48"/>
    <mergeCell ref="A1:C1"/>
    <mergeCell ref="D1:M1"/>
    <mergeCell ref="A38:C38"/>
    <mergeCell ref="A42:C42"/>
    <mergeCell ref="A41:C41"/>
    <mergeCell ref="A40:C40"/>
    <mergeCell ref="A3:B3"/>
    <mergeCell ref="D3:E3"/>
    <mergeCell ref="A47:C47"/>
    <mergeCell ref="A46:C46"/>
    <mergeCell ref="A45:C45"/>
    <mergeCell ref="A44:C44"/>
    <mergeCell ref="A43:C43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0"/>
  <sheetViews>
    <sheetView zoomScaleNormal="100" workbookViewId="0">
      <pane ySplit="1" topLeftCell="A43" activePane="bottomLeft" state="frozen"/>
      <selection pane="bottomLeft" activeCell="A50" sqref="A50:C50"/>
    </sheetView>
  </sheetViews>
  <sheetFormatPr defaultRowHeight="15" x14ac:dyDescent="0.25"/>
  <cols>
    <col min="1" max="1" width="30" customWidth="1"/>
    <col min="2" max="2" width="27.5703125" bestFit="1" customWidth="1"/>
    <col min="3" max="3" width="28.5703125" bestFit="1" customWidth="1"/>
    <col min="4" max="4" width="23" bestFit="1" customWidth="1"/>
    <col min="5" max="5" width="15.42578125" bestFit="1" customWidth="1"/>
    <col min="6" max="6" width="31.85546875" bestFit="1" customWidth="1"/>
    <col min="7" max="7" width="10.5703125" bestFit="1" customWidth="1"/>
    <col min="8" max="8" width="6.7109375" bestFit="1" customWidth="1"/>
    <col min="9" max="9" width="10" bestFit="1" customWidth="1"/>
  </cols>
  <sheetData>
    <row r="1" spans="1:13" ht="105" customHeight="1" x14ac:dyDescent="0.25">
      <c r="A1" s="109"/>
      <c r="B1" s="109"/>
      <c r="C1" s="109"/>
      <c r="D1" s="110" t="s">
        <v>423</v>
      </c>
      <c r="E1" s="111"/>
      <c r="F1" s="111"/>
      <c r="G1" s="111"/>
      <c r="H1" s="111"/>
      <c r="I1" s="111"/>
      <c r="J1" s="111"/>
      <c r="K1" s="111"/>
      <c r="L1" s="111"/>
      <c r="M1" s="112"/>
    </row>
    <row r="2" spans="1:13" x14ac:dyDescent="0.25">
      <c r="A2" s="46" t="s">
        <v>289</v>
      </c>
      <c r="B2" t="s">
        <v>675</v>
      </c>
    </row>
    <row r="3" spans="1:13" ht="30" customHeight="1" x14ac:dyDescent="0.25">
      <c r="A3" s="122" t="s">
        <v>687</v>
      </c>
      <c r="B3" s="122"/>
      <c r="D3" s="122"/>
      <c r="E3" s="122"/>
    </row>
    <row r="4" spans="1:13" x14ac:dyDescent="0.25">
      <c r="A4" s="46" t="s">
        <v>191</v>
      </c>
      <c r="B4" t="s">
        <v>235</v>
      </c>
      <c r="C4" t="s">
        <v>265</v>
      </c>
      <c r="D4" s="22"/>
      <c r="E4" s="23"/>
      <c r="F4" s="24"/>
    </row>
    <row r="5" spans="1:13" x14ac:dyDescent="0.25">
      <c r="A5" s="45" t="s">
        <v>230</v>
      </c>
      <c r="B5" s="137">
        <v>22</v>
      </c>
      <c r="C5" s="43">
        <v>1.698841698841699E-2</v>
      </c>
      <c r="D5" s="25"/>
      <c r="E5" s="26"/>
      <c r="F5" s="27"/>
    </row>
    <row r="6" spans="1:13" x14ac:dyDescent="0.25">
      <c r="A6" s="45" t="s">
        <v>224</v>
      </c>
      <c r="B6" s="137">
        <v>66</v>
      </c>
      <c r="C6" s="43">
        <v>5.0965250965250966E-2</v>
      </c>
      <c r="D6" s="25"/>
      <c r="E6" s="26"/>
      <c r="F6" s="27"/>
    </row>
    <row r="7" spans="1:13" x14ac:dyDescent="0.25">
      <c r="A7" s="45" t="s">
        <v>231</v>
      </c>
      <c r="B7" s="137">
        <v>138</v>
      </c>
      <c r="C7" s="43">
        <v>0.10656370656370656</v>
      </c>
      <c r="D7" s="25"/>
      <c r="E7" s="26"/>
      <c r="F7" s="27"/>
    </row>
    <row r="8" spans="1:13" x14ac:dyDescent="0.25">
      <c r="A8" s="45" t="s">
        <v>93</v>
      </c>
      <c r="B8" s="137">
        <v>1069</v>
      </c>
      <c r="C8" s="43">
        <v>0.82548262548262552</v>
      </c>
      <c r="D8" s="25"/>
      <c r="E8" s="26"/>
      <c r="F8" s="27"/>
    </row>
    <row r="9" spans="1:13" x14ac:dyDescent="0.25">
      <c r="A9" s="45" t="s">
        <v>190</v>
      </c>
      <c r="B9" s="137">
        <v>1295</v>
      </c>
      <c r="C9" s="43">
        <v>1</v>
      </c>
      <c r="D9" s="25"/>
      <c r="E9" s="26"/>
      <c r="F9" s="27"/>
    </row>
    <row r="10" spans="1:13" x14ac:dyDescent="0.25">
      <c r="D10" s="25"/>
      <c r="E10" s="26"/>
      <c r="F10" s="27"/>
    </row>
    <row r="11" spans="1:13" x14ac:dyDescent="0.25">
      <c r="D11" s="25"/>
      <c r="E11" s="26"/>
      <c r="F11" s="27"/>
    </row>
    <row r="12" spans="1:13" x14ac:dyDescent="0.25">
      <c r="D12" s="25"/>
      <c r="E12" s="26"/>
      <c r="F12" s="27"/>
    </row>
    <row r="13" spans="1:13" x14ac:dyDescent="0.25">
      <c r="D13" s="25"/>
      <c r="E13" s="26"/>
      <c r="F13" s="27"/>
    </row>
    <row r="14" spans="1:13" x14ac:dyDescent="0.25">
      <c r="D14" s="25"/>
      <c r="E14" s="26"/>
      <c r="F14" s="27"/>
    </row>
    <row r="15" spans="1:13" x14ac:dyDescent="0.25">
      <c r="D15" s="25"/>
      <c r="E15" s="26"/>
      <c r="F15" s="27"/>
    </row>
    <row r="16" spans="1:13" x14ac:dyDescent="0.25">
      <c r="D16" s="25"/>
      <c r="E16" s="26"/>
      <c r="F16" s="27"/>
    </row>
    <row r="17" spans="4:6" x14ac:dyDescent="0.25">
      <c r="D17" s="25"/>
      <c r="E17" s="26"/>
      <c r="F17" s="27"/>
    </row>
    <row r="18" spans="4:6" x14ac:dyDescent="0.25">
      <c r="D18" s="25"/>
      <c r="E18" s="26"/>
      <c r="F18" s="27"/>
    </row>
    <row r="19" spans="4:6" x14ac:dyDescent="0.25">
      <c r="D19" s="25"/>
      <c r="E19" s="26"/>
      <c r="F19" s="27"/>
    </row>
    <row r="20" spans="4:6" x14ac:dyDescent="0.25">
      <c r="D20" s="25"/>
      <c r="E20" s="26"/>
      <c r="F20" s="27"/>
    </row>
    <row r="21" spans="4:6" x14ac:dyDescent="0.25">
      <c r="D21" s="28"/>
      <c r="E21" s="29"/>
      <c r="F21" s="30"/>
    </row>
    <row r="40" spans="1:3" ht="58.5" customHeight="1" x14ac:dyDescent="0.25">
      <c r="A40" s="93" t="s">
        <v>422</v>
      </c>
      <c r="B40" s="93"/>
      <c r="C40" s="93"/>
    </row>
    <row r="41" spans="1:3" ht="44.25" customHeight="1" x14ac:dyDescent="0.25">
      <c r="A41" s="93" t="s">
        <v>466</v>
      </c>
      <c r="B41" s="93"/>
      <c r="C41" s="93"/>
    </row>
    <row r="42" spans="1:3" ht="40.5" customHeight="1" x14ac:dyDescent="0.25">
      <c r="A42" s="93" t="s">
        <v>469</v>
      </c>
      <c r="B42" s="93"/>
      <c r="C42" s="93"/>
    </row>
    <row r="43" spans="1:3" ht="39" customHeight="1" x14ac:dyDescent="0.25">
      <c r="A43" s="93" t="s">
        <v>654</v>
      </c>
      <c r="B43" s="93"/>
      <c r="C43" s="93"/>
    </row>
    <row r="44" spans="1:3" ht="46.5" customHeight="1" x14ac:dyDescent="0.25">
      <c r="A44" s="93" t="s">
        <v>749</v>
      </c>
      <c r="B44" s="93"/>
      <c r="C44" s="93"/>
    </row>
    <row r="45" spans="1:3" ht="42" customHeight="1" x14ac:dyDescent="0.25">
      <c r="A45" s="93" t="s">
        <v>848</v>
      </c>
      <c r="B45" s="93"/>
      <c r="C45" s="93"/>
    </row>
    <row r="46" spans="1:3" ht="36.75" customHeight="1" x14ac:dyDescent="0.25">
      <c r="A46" s="93" t="s">
        <v>972</v>
      </c>
      <c r="B46" s="93"/>
      <c r="C46" s="93"/>
    </row>
    <row r="47" spans="1:3" ht="29.25" customHeight="1" x14ac:dyDescent="0.25">
      <c r="A47" s="93" t="s">
        <v>1078</v>
      </c>
      <c r="B47" s="93"/>
      <c r="C47" s="93"/>
    </row>
    <row r="48" spans="1:3" ht="44.25" customHeight="1" x14ac:dyDescent="0.25">
      <c r="A48" s="93" t="s">
        <v>1205</v>
      </c>
      <c r="B48" s="93"/>
      <c r="C48" s="93"/>
    </row>
    <row r="49" spans="1:3" ht="34.5" customHeight="1" x14ac:dyDescent="0.25">
      <c r="A49" s="93" t="s">
        <v>1381</v>
      </c>
      <c r="B49" s="93"/>
      <c r="C49" s="93"/>
    </row>
    <row r="50" spans="1:3" ht="34.5" customHeight="1" x14ac:dyDescent="0.25">
      <c r="A50" s="93" t="s">
        <v>1468</v>
      </c>
      <c r="B50" s="93"/>
      <c r="C50" s="93"/>
    </row>
  </sheetData>
  <mergeCells count="15">
    <mergeCell ref="A50:C50"/>
    <mergeCell ref="A49:C49"/>
    <mergeCell ref="A48:C48"/>
    <mergeCell ref="D1:M1"/>
    <mergeCell ref="A40:C40"/>
    <mergeCell ref="A43:C43"/>
    <mergeCell ref="A42:C42"/>
    <mergeCell ref="A41:C41"/>
    <mergeCell ref="A3:B3"/>
    <mergeCell ref="D3:E3"/>
    <mergeCell ref="A47:C47"/>
    <mergeCell ref="A46:C46"/>
    <mergeCell ref="A45:C45"/>
    <mergeCell ref="A44:C44"/>
    <mergeCell ref="A1:C1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Planilha6</vt:lpstr>
      <vt:lpstr>Planilha8</vt:lpstr>
      <vt:lpstr>Índice</vt:lpstr>
      <vt:lpstr>Pedidos.Processos.Andamento.Mod</vt:lpstr>
      <vt:lpstr>Pedidos.Processos.Andamento.Loc</vt:lpstr>
      <vt:lpstr>Pedidos.Processos.Finaliz.Mod</vt:lpstr>
      <vt:lpstr>Itens.Andamento.Mod</vt:lpstr>
      <vt:lpstr>Itens.Andamento.Loc</vt:lpstr>
      <vt:lpstr>Itens.Finaliz.Mod</vt:lpstr>
      <vt:lpstr>Itens %</vt:lpstr>
      <vt:lpstr>Pedidos % </vt:lpstr>
      <vt:lpstr>Processos %</vt:lpstr>
      <vt:lpstr>Concluídos - $</vt:lpstr>
      <vt:lpstr>Economicidade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Alexandre Setubal Gonçalves</cp:lastModifiedBy>
  <dcterms:created xsi:type="dcterms:W3CDTF">2021-07-27T11:58:12Z</dcterms:created>
  <dcterms:modified xsi:type="dcterms:W3CDTF">2023-12-13T19:02:48Z</dcterms:modified>
</cp:coreProperties>
</file>